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570" yWindow="120" windowWidth="13830" windowHeight="11850" tabRatio="474"/>
  </bookViews>
  <sheets>
    <sheet name="Jovo-2- Fin.plan.Osn.verz.-KON." sheetId="7" r:id="rId1"/>
  </sheets>
  <definedNames>
    <definedName name="_xlnm.Print_Area" localSheetId="0">'Jovo-2- Fin.plan.Osn.verz.-KON.'!$A$1:$K$593</definedName>
  </definedNames>
  <calcPr calcId="144525"/>
</workbook>
</file>

<file path=xl/calcChain.xml><?xml version="1.0" encoding="utf-8"?>
<calcChain xmlns="http://schemas.openxmlformats.org/spreadsheetml/2006/main">
  <c r="I110" i="7" l="1"/>
  <c r="B581" i="7"/>
  <c r="B582" i="7" s="1"/>
  <c r="B583" i="7" s="1"/>
  <c r="B584" i="7" s="1"/>
  <c r="B585" i="7" s="1"/>
  <c r="B586" i="7" s="1"/>
  <c r="B587" i="7" s="1"/>
  <c r="B588" i="7" s="1"/>
  <c r="B589" i="7" s="1"/>
  <c r="A581" i="7"/>
  <c r="A582" i="7" s="1"/>
  <c r="A583" i="7" s="1"/>
  <c r="A584" i="7" s="1"/>
  <c r="A585" i="7" s="1"/>
  <c r="A586" i="7" s="1"/>
  <c r="A587" i="7" s="1"/>
  <c r="A588" i="7" s="1"/>
  <c r="A589" i="7" s="1"/>
  <c r="E576" i="7"/>
  <c r="K575" i="7"/>
  <c r="J575" i="7"/>
  <c r="I575" i="7"/>
  <c r="H575" i="7"/>
  <c r="G575" i="7"/>
  <c r="F575" i="7"/>
  <c r="E574" i="7"/>
  <c r="E573" i="7"/>
  <c r="E572" i="7"/>
  <c r="E571" i="7"/>
  <c r="E570" i="7"/>
  <c r="E569" i="7"/>
  <c r="E568" i="7"/>
  <c r="E567" i="7"/>
  <c r="K566" i="7"/>
  <c r="J566" i="7"/>
  <c r="J555" i="7" s="1"/>
  <c r="I566" i="7"/>
  <c r="H566" i="7"/>
  <c r="G566" i="7"/>
  <c r="G555" i="7" s="1"/>
  <c r="F566" i="7"/>
  <c r="E566" i="7" s="1"/>
  <c r="E565" i="7"/>
  <c r="E564" i="7"/>
  <c r="E563" i="7"/>
  <c r="E562" i="7"/>
  <c r="E561" i="7"/>
  <c r="E560" i="7"/>
  <c r="E559" i="7"/>
  <c r="E558" i="7"/>
  <c r="E557" i="7"/>
  <c r="K556" i="7"/>
  <c r="J556" i="7"/>
  <c r="I556" i="7"/>
  <c r="I555" i="7" s="1"/>
  <c r="H556" i="7"/>
  <c r="G556" i="7"/>
  <c r="F556" i="7"/>
  <c r="K555" i="7"/>
  <c r="E554" i="7"/>
  <c r="B554" i="7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K553" i="7"/>
  <c r="J553" i="7"/>
  <c r="I553" i="7"/>
  <c r="H553" i="7"/>
  <c r="E553" i="7" s="1"/>
  <c r="G553" i="7"/>
  <c r="F553" i="7"/>
  <c r="E552" i="7"/>
  <c r="K551" i="7"/>
  <c r="J551" i="7"/>
  <c r="I551" i="7"/>
  <c r="H551" i="7"/>
  <c r="E551" i="7" s="1"/>
  <c r="G551" i="7"/>
  <c r="F551" i="7"/>
  <c r="E550" i="7"/>
  <c r="K549" i="7"/>
  <c r="J549" i="7"/>
  <c r="I549" i="7"/>
  <c r="H549" i="7"/>
  <c r="E549" i="7" s="1"/>
  <c r="G549" i="7"/>
  <c r="F549" i="7"/>
  <c r="E548" i="7"/>
  <c r="E547" i="7"/>
  <c r="E546" i="7"/>
  <c r="E545" i="7"/>
  <c r="E544" i="7"/>
  <c r="E543" i="7"/>
  <c r="E542" i="7"/>
  <c r="K541" i="7"/>
  <c r="J541" i="7"/>
  <c r="I541" i="7"/>
  <c r="H541" i="7"/>
  <c r="G541" i="7"/>
  <c r="F541" i="7"/>
  <c r="E541" i="7" s="1"/>
  <c r="E540" i="7"/>
  <c r="E539" i="7"/>
  <c r="E538" i="7"/>
  <c r="E537" i="7"/>
  <c r="E536" i="7"/>
  <c r="E535" i="7"/>
  <c r="E534" i="7"/>
  <c r="E533" i="7"/>
  <c r="E532" i="7"/>
  <c r="K531" i="7"/>
  <c r="K530" i="7" s="1"/>
  <c r="J531" i="7"/>
  <c r="J530" i="7" s="1"/>
  <c r="I531" i="7"/>
  <c r="H531" i="7"/>
  <c r="G531" i="7"/>
  <c r="G530" i="7" s="1"/>
  <c r="G529" i="7" s="1"/>
  <c r="F531" i="7"/>
  <c r="F530" i="7" s="1"/>
  <c r="I530" i="7"/>
  <c r="H530" i="7"/>
  <c r="E528" i="7"/>
  <c r="K527" i="7"/>
  <c r="J527" i="7"/>
  <c r="J526" i="7" s="1"/>
  <c r="I527" i="7"/>
  <c r="H527" i="7"/>
  <c r="H526" i="7" s="1"/>
  <c r="G527" i="7"/>
  <c r="F527" i="7"/>
  <c r="K526" i="7"/>
  <c r="I526" i="7"/>
  <c r="G526" i="7"/>
  <c r="E525" i="7"/>
  <c r="E524" i="7"/>
  <c r="K523" i="7"/>
  <c r="J523" i="7"/>
  <c r="I523" i="7"/>
  <c r="H523" i="7"/>
  <c r="G523" i="7"/>
  <c r="E523" i="7" s="1"/>
  <c r="F523" i="7"/>
  <c r="E522" i="7"/>
  <c r="K521" i="7"/>
  <c r="J521" i="7"/>
  <c r="I521" i="7"/>
  <c r="H521" i="7"/>
  <c r="G521" i="7"/>
  <c r="E521" i="7" s="1"/>
  <c r="F521" i="7"/>
  <c r="E520" i="7"/>
  <c r="K519" i="7"/>
  <c r="J519" i="7"/>
  <c r="I519" i="7"/>
  <c r="I518" i="7" s="1"/>
  <c r="H519" i="7"/>
  <c r="G519" i="7"/>
  <c r="F519" i="7"/>
  <c r="J518" i="7"/>
  <c r="H518" i="7"/>
  <c r="F518" i="7"/>
  <c r="E517" i="7"/>
  <c r="K516" i="7"/>
  <c r="K515" i="7" s="1"/>
  <c r="J516" i="7"/>
  <c r="J515" i="7" s="1"/>
  <c r="I516" i="7"/>
  <c r="H516" i="7"/>
  <c r="G516" i="7"/>
  <c r="G515" i="7" s="1"/>
  <c r="F516" i="7"/>
  <c r="F515" i="7" s="1"/>
  <c r="E515" i="7" s="1"/>
  <c r="I515" i="7"/>
  <c r="H515" i="7"/>
  <c r="E514" i="7"/>
  <c r="K513" i="7"/>
  <c r="J513" i="7"/>
  <c r="I513" i="7"/>
  <c r="H513" i="7"/>
  <c r="G513" i="7"/>
  <c r="F513" i="7"/>
  <c r="E512" i="7"/>
  <c r="E511" i="7"/>
  <c r="E510" i="7"/>
  <c r="K509" i="7"/>
  <c r="J509" i="7"/>
  <c r="I509" i="7"/>
  <c r="H509" i="7"/>
  <c r="G509" i="7"/>
  <c r="F509" i="7"/>
  <c r="E508" i="7"/>
  <c r="K507" i="7"/>
  <c r="K506" i="7" s="1"/>
  <c r="J507" i="7"/>
  <c r="I507" i="7"/>
  <c r="H507" i="7"/>
  <c r="G507" i="7"/>
  <c r="G506" i="7" s="1"/>
  <c r="F507" i="7"/>
  <c r="J506" i="7"/>
  <c r="F506" i="7"/>
  <c r="E505" i="7"/>
  <c r="K504" i="7"/>
  <c r="J504" i="7"/>
  <c r="I504" i="7"/>
  <c r="H504" i="7"/>
  <c r="G504" i="7"/>
  <c r="F504" i="7"/>
  <c r="E503" i="7"/>
  <c r="K502" i="7"/>
  <c r="J502" i="7"/>
  <c r="I502" i="7"/>
  <c r="H502" i="7"/>
  <c r="G502" i="7"/>
  <c r="F502" i="7"/>
  <c r="E501" i="7"/>
  <c r="B501" i="7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K500" i="7"/>
  <c r="J500" i="7"/>
  <c r="I500" i="7"/>
  <c r="H500" i="7"/>
  <c r="G500" i="7"/>
  <c r="F500" i="7"/>
  <c r="E499" i="7"/>
  <c r="E498" i="7"/>
  <c r="K497" i="7"/>
  <c r="J497" i="7"/>
  <c r="I497" i="7"/>
  <c r="H497" i="7"/>
  <c r="G497" i="7"/>
  <c r="F497" i="7"/>
  <c r="E496" i="7"/>
  <c r="E495" i="7"/>
  <c r="E494" i="7"/>
  <c r="E493" i="7"/>
  <c r="E492" i="7"/>
  <c r="G491" i="7"/>
  <c r="E491" i="7" s="1"/>
  <c r="E490" i="7"/>
  <c r="K489" i="7"/>
  <c r="J489" i="7"/>
  <c r="I489" i="7"/>
  <c r="I488" i="7" s="1"/>
  <c r="I475" i="7" s="1"/>
  <c r="H489" i="7"/>
  <c r="H488" i="7" s="1"/>
  <c r="H475" i="7" s="1"/>
  <c r="F489" i="7"/>
  <c r="K488" i="7"/>
  <c r="J488" i="7"/>
  <c r="F488" i="7"/>
  <c r="E487" i="7"/>
  <c r="E486" i="7"/>
  <c r="E485" i="7"/>
  <c r="E484" i="7"/>
  <c r="E483" i="7"/>
  <c r="E482" i="7"/>
  <c r="E481" i="7"/>
  <c r="E480" i="7"/>
  <c r="E479" i="7"/>
  <c r="E478" i="7"/>
  <c r="K477" i="7"/>
  <c r="K475" i="7" s="1"/>
  <c r="J477" i="7"/>
  <c r="I477" i="7"/>
  <c r="H477" i="7"/>
  <c r="G477" i="7"/>
  <c r="F477" i="7"/>
  <c r="E476" i="7"/>
  <c r="J475" i="7"/>
  <c r="F475" i="7"/>
  <c r="G474" i="7"/>
  <c r="E474" i="7" s="1"/>
  <c r="G473" i="7"/>
  <c r="E473" i="7" s="1"/>
  <c r="E472" i="7"/>
  <c r="E471" i="7"/>
  <c r="E470" i="7"/>
  <c r="E469" i="7"/>
  <c r="K468" i="7"/>
  <c r="K467" i="7" s="1"/>
  <c r="K465" i="7" s="1"/>
  <c r="J468" i="7"/>
  <c r="I468" i="7"/>
  <c r="H468" i="7"/>
  <c r="H467" i="7" s="1"/>
  <c r="H465" i="7" s="1"/>
  <c r="H464" i="7" s="1"/>
  <c r="G468" i="7"/>
  <c r="G467" i="7" s="1"/>
  <c r="G465" i="7" s="1"/>
  <c r="F468" i="7"/>
  <c r="J467" i="7"/>
  <c r="J465" i="7" s="1"/>
  <c r="I467" i="7"/>
  <c r="I465" i="7" s="1"/>
  <c r="I464" i="7" s="1"/>
  <c r="F467" i="7"/>
  <c r="E466" i="7"/>
  <c r="F465" i="7"/>
  <c r="E462" i="7"/>
  <c r="K461" i="7"/>
  <c r="J461" i="7"/>
  <c r="I461" i="7"/>
  <c r="H461" i="7"/>
  <c r="G461" i="7"/>
  <c r="F461" i="7"/>
  <c r="E460" i="7"/>
  <c r="K459" i="7"/>
  <c r="J459" i="7"/>
  <c r="I459" i="7"/>
  <c r="H459" i="7"/>
  <c r="G459" i="7"/>
  <c r="E459" i="7" s="1"/>
  <c r="F459" i="7"/>
  <c r="E458" i="7"/>
  <c r="E457" i="7"/>
  <c r="K456" i="7"/>
  <c r="J456" i="7"/>
  <c r="I456" i="7"/>
  <c r="H456" i="7"/>
  <c r="G456" i="7"/>
  <c r="F456" i="7"/>
  <c r="E455" i="7"/>
  <c r="K454" i="7"/>
  <c r="J454" i="7"/>
  <c r="I454" i="7"/>
  <c r="H454" i="7"/>
  <c r="G454" i="7"/>
  <c r="E454" i="7" s="1"/>
  <c r="F454" i="7"/>
  <c r="B454" i="7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E453" i="7"/>
  <c r="E452" i="7"/>
  <c r="E451" i="7"/>
  <c r="E450" i="7"/>
  <c r="K449" i="7"/>
  <c r="J449" i="7"/>
  <c r="I449" i="7"/>
  <c r="H449" i="7"/>
  <c r="G449" i="7"/>
  <c r="F449" i="7"/>
  <c r="E448" i="7"/>
  <c r="E447" i="7"/>
  <c r="E446" i="7" s="1"/>
  <c r="K446" i="7"/>
  <c r="K445" i="7" s="1"/>
  <c r="J446" i="7"/>
  <c r="J445" i="7" s="1"/>
  <c r="I446" i="7"/>
  <c r="H446" i="7"/>
  <c r="H445" i="7" s="1"/>
  <c r="G446" i="7"/>
  <c r="G445" i="7" s="1"/>
  <c r="G441" i="7" s="1"/>
  <c r="F446" i="7"/>
  <c r="F445" i="7" s="1"/>
  <c r="I445" i="7"/>
  <c r="E444" i="7"/>
  <c r="E443" i="7"/>
  <c r="K442" i="7"/>
  <c r="J442" i="7"/>
  <c r="I442" i="7"/>
  <c r="H442" i="7"/>
  <c r="G442" i="7"/>
  <c r="F442" i="7"/>
  <c r="E442" i="7" s="1"/>
  <c r="E440" i="7"/>
  <c r="E439" i="7"/>
  <c r="E438" i="7"/>
  <c r="E437" i="7"/>
  <c r="E436" i="7"/>
  <c r="E435" i="7"/>
  <c r="E434" i="7"/>
  <c r="E433" i="7"/>
  <c r="E432" i="7"/>
  <c r="K431" i="7"/>
  <c r="J431" i="7"/>
  <c r="I431" i="7"/>
  <c r="I426" i="7" s="1"/>
  <c r="H431" i="7"/>
  <c r="G431" i="7"/>
  <c r="F431" i="7"/>
  <c r="E430" i="7"/>
  <c r="E429" i="7"/>
  <c r="E428" i="7"/>
  <c r="K427" i="7"/>
  <c r="K426" i="7" s="1"/>
  <c r="J427" i="7"/>
  <c r="J426" i="7" s="1"/>
  <c r="I427" i="7"/>
  <c r="H427" i="7"/>
  <c r="G427" i="7"/>
  <c r="G426" i="7" s="1"/>
  <c r="F427" i="7"/>
  <c r="F426" i="7" s="1"/>
  <c r="H426" i="7"/>
  <c r="E425" i="7"/>
  <c r="E424" i="7"/>
  <c r="K423" i="7"/>
  <c r="J423" i="7"/>
  <c r="I423" i="7"/>
  <c r="H423" i="7"/>
  <c r="G423" i="7"/>
  <c r="F423" i="7"/>
  <c r="E422" i="7"/>
  <c r="E421" i="7"/>
  <c r="K420" i="7"/>
  <c r="J420" i="7"/>
  <c r="I420" i="7"/>
  <c r="H420" i="7"/>
  <c r="G420" i="7"/>
  <c r="F420" i="7"/>
  <c r="E419" i="7"/>
  <c r="E418" i="7"/>
  <c r="K417" i="7"/>
  <c r="J417" i="7"/>
  <c r="I417" i="7"/>
  <c r="H417" i="7"/>
  <c r="G417" i="7"/>
  <c r="F417" i="7"/>
  <c r="E416" i="7"/>
  <c r="E415" i="7"/>
  <c r="K414" i="7"/>
  <c r="J414" i="7"/>
  <c r="I414" i="7"/>
  <c r="H414" i="7"/>
  <c r="G414" i="7"/>
  <c r="F414" i="7"/>
  <c r="E413" i="7"/>
  <c r="E412" i="7"/>
  <c r="K411" i="7"/>
  <c r="J411" i="7"/>
  <c r="J410" i="7" s="1"/>
  <c r="I411" i="7"/>
  <c r="I410" i="7" s="1"/>
  <c r="H411" i="7"/>
  <c r="G411" i="7"/>
  <c r="F411" i="7"/>
  <c r="F410" i="7" s="1"/>
  <c r="K410" i="7"/>
  <c r="H410" i="7"/>
  <c r="G410" i="7"/>
  <c r="E409" i="7"/>
  <c r="E408" i="7"/>
  <c r="K407" i="7"/>
  <c r="J407" i="7"/>
  <c r="I407" i="7"/>
  <c r="H407" i="7"/>
  <c r="G407" i="7"/>
  <c r="F407" i="7"/>
  <c r="E406" i="7"/>
  <c r="E405" i="7"/>
  <c r="K404" i="7"/>
  <c r="J404" i="7"/>
  <c r="I404" i="7"/>
  <c r="H404" i="7"/>
  <c r="G404" i="7"/>
  <c r="F404" i="7"/>
  <c r="E403" i="7"/>
  <c r="E402" i="7"/>
  <c r="K401" i="7"/>
  <c r="J401" i="7"/>
  <c r="I401" i="7"/>
  <c r="H401" i="7"/>
  <c r="G401" i="7"/>
  <c r="F401" i="7"/>
  <c r="E400" i="7"/>
  <c r="E399" i="7"/>
  <c r="K398" i="7"/>
  <c r="K397" i="7" s="1"/>
  <c r="J398" i="7"/>
  <c r="I398" i="7"/>
  <c r="H398" i="7"/>
  <c r="H397" i="7" s="1"/>
  <c r="G398" i="7"/>
  <c r="G397" i="7" s="1"/>
  <c r="F398" i="7"/>
  <c r="J397" i="7"/>
  <c r="I397" i="7"/>
  <c r="F397" i="7"/>
  <c r="E396" i="7"/>
  <c r="E395" i="7"/>
  <c r="E394" i="7"/>
  <c r="K393" i="7"/>
  <c r="J393" i="7"/>
  <c r="I393" i="7"/>
  <c r="H393" i="7"/>
  <c r="G393" i="7"/>
  <c r="F393" i="7"/>
  <c r="E392" i="7"/>
  <c r="K391" i="7"/>
  <c r="J391" i="7"/>
  <c r="I391" i="7"/>
  <c r="H391" i="7"/>
  <c r="G391" i="7"/>
  <c r="F391" i="7"/>
  <c r="E391" i="7"/>
  <c r="E390" i="7"/>
  <c r="E389" i="7"/>
  <c r="E388" i="7"/>
  <c r="E387" i="7"/>
  <c r="E386" i="7"/>
  <c r="E385" i="7"/>
  <c r="K384" i="7"/>
  <c r="J384" i="7"/>
  <c r="I384" i="7"/>
  <c r="H384" i="7"/>
  <c r="G384" i="7"/>
  <c r="F384" i="7"/>
  <c r="E383" i="7"/>
  <c r="E382" i="7"/>
  <c r="E381" i="7"/>
  <c r="E380" i="7"/>
  <c r="E379" i="7"/>
  <c r="E378" i="7"/>
  <c r="E377" i="7"/>
  <c r="E376" i="7"/>
  <c r="E375" i="7"/>
  <c r="K374" i="7"/>
  <c r="J374" i="7"/>
  <c r="J373" i="7" s="1"/>
  <c r="I374" i="7"/>
  <c r="I373" i="7" s="1"/>
  <c r="H374" i="7"/>
  <c r="G374" i="7"/>
  <c r="F374" i="7"/>
  <c r="E374" i="7"/>
  <c r="H373" i="7"/>
  <c r="E372" i="7"/>
  <c r="K371" i="7"/>
  <c r="J371" i="7"/>
  <c r="I371" i="7"/>
  <c r="H371" i="7"/>
  <c r="G371" i="7"/>
  <c r="F371" i="7"/>
  <c r="E370" i="7"/>
  <c r="E369" i="7"/>
  <c r="E368" i="7"/>
  <c r="K367" i="7"/>
  <c r="J367" i="7"/>
  <c r="I367" i="7"/>
  <c r="H367" i="7"/>
  <c r="G367" i="7"/>
  <c r="F367" i="7"/>
  <c r="E367" i="7"/>
  <c r="E366" i="7"/>
  <c r="K365" i="7"/>
  <c r="J365" i="7"/>
  <c r="I365" i="7"/>
  <c r="H365" i="7"/>
  <c r="G365" i="7"/>
  <c r="F365" i="7"/>
  <c r="E365" i="7"/>
  <c r="E364" i="7"/>
  <c r="K363" i="7"/>
  <c r="K358" i="7" s="1"/>
  <c r="J363" i="7"/>
  <c r="I363" i="7"/>
  <c r="H363" i="7"/>
  <c r="G363" i="7"/>
  <c r="G358" i="7" s="1"/>
  <c r="F363" i="7"/>
  <c r="E363" i="7"/>
  <c r="E362" i="7"/>
  <c r="E361" i="7"/>
  <c r="E360" i="7"/>
  <c r="B360" i="7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K359" i="7"/>
  <c r="J359" i="7"/>
  <c r="I359" i="7"/>
  <c r="H359" i="7"/>
  <c r="G359" i="7"/>
  <c r="F359" i="7"/>
  <c r="I358" i="7"/>
  <c r="E357" i="7"/>
  <c r="E356" i="7"/>
  <c r="E355" i="7"/>
  <c r="E354" i="7"/>
  <c r="E353" i="7"/>
  <c r="K352" i="7"/>
  <c r="J352" i="7"/>
  <c r="I352" i="7"/>
  <c r="H352" i="7"/>
  <c r="G352" i="7"/>
  <c r="F352" i="7"/>
  <c r="E351" i="7"/>
  <c r="K350" i="7"/>
  <c r="K347" i="7" s="1"/>
  <c r="E349" i="7"/>
  <c r="I348" i="7"/>
  <c r="E348" i="7" s="1"/>
  <c r="J347" i="7"/>
  <c r="H347" i="7"/>
  <c r="G347" i="7"/>
  <c r="F347" i="7"/>
  <c r="I346" i="7"/>
  <c r="E346" i="7" s="1"/>
  <c r="E345" i="7"/>
  <c r="E344" i="7"/>
  <c r="E343" i="7"/>
  <c r="E342" i="7"/>
  <c r="E341" i="7"/>
  <c r="E340" i="7"/>
  <c r="E339" i="7"/>
  <c r="E338" i="7"/>
  <c r="E337" i="7"/>
  <c r="E336" i="7"/>
  <c r="K335" i="7"/>
  <c r="J335" i="7"/>
  <c r="H335" i="7"/>
  <c r="G335" i="7"/>
  <c r="F335" i="7"/>
  <c r="E334" i="7"/>
  <c r="E333" i="7"/>
  <c r="E332" i="7"/>
  <c r="E331" i="7"/>
  <c r="E330" i="7"/>
  <c r="E329" i="7"/>
  <c r="E328" i="7"/>
  <c r="E327" i="7"/>
  <c r="E326" i="7"/>
  <c r="E325" i="7" s="1"/>
  <c r="K325" i="7"/>
  <c r="J325" i="7"/>
  <c r="I325" i="7"/>
  <c r="H325" i="7"/>
  <c r="G325" i="7"/>
  <c r="F325" i="7"/>
  <c r="E323" i="7"/>
  <c r="I322" i="7"/>
  <c r="E322" i="7" s="1"/>
  <c r="I321" i="7"/>
  <c r="E321" i="7" s="1"/>
  <c r="E320" i="7"/>
  <c r="E319" i="7"/>
  <c r="I318" i="7"/>
  <c r="E318" i="7" s="1"/>
  <c r="E317" i="7"/>
  <c r="I316" i="7"/>
  <c r="E316" i="7"/>
  <c r="E315" i="7"/>
  <c r="I314" i="7"/>
  <c r="E314" i="7" s="1"/>
  <c r="I313" i="7"/>
  <c r="E313" i="7"/>
  <c r="E312" i="7"/>
  <c r="E311" i="7"/>
  <c r="E310" i="7"/>
  <c r="E309" i="7"/>
  <c r="K308" i="7"/>
  <c r="J308" i="7"/>
  <c r="H308" i="7"/>
  <c r="G308" i="7"/>
  <c r="F308" i="7"/>
  <c r="E307" i="7"/>
  <c r="I306" i="7"/>
  <c r="E306" i="7"/>
  <c r="I305" i="7"/>
  <c r="E304" i="7"/>
  <c r="E303" i="7"/>
  <c r="K302" i="7"/>
  <c r="E302" i="7" s="1"/>
  <c r="E301" i="7"/>
  <c r="I300" i="7"/>
  <c r="E300" i="7"/>
  <c r="E299" i="7"/>
  <c r="E298" i="7"/>
  <c r="E297" i="7"/>
  <c r="E296" i="7"/>
  <c r="K295" i="7"/>
  <c r="J295" i="7"/>
  <c r="J294" i="7" s="1"/>
  <c r="H295" i="7"/>
  <c r="H294" i="7" s="1"/>
  <c r="G295" i="7"/>
  <c r="F295" i="7"/>
  <c r="G294" i="7"/>
  <c r="E293" i="7"/>
  <c r="E292" i="7"/>
  <c r="E291" i="7"/>
  <c r="E290" i="7"/>
  <c r="E289" i="7"/>
  <c r="E288" i="7"/>
  <c r="E287" i="7"/>
  <c r="E286" i="7"/>
  <c r="E285" i="7"/>
  <c r="E284" i="7"/>
  <c r="K283" i="7"/>
  <c r="J283" i="7"/>
  <c r="J280" i="7" s="1"/>
  <c r="I283" i="7"/>
  <c r="H283" i="7"/>
  <c r="H280" i="7" s="1"/>
  <c r="G283" i="7"/>
  <c r="F283" i="7"/>
  <c r="E283" i="7" s="1"/>
  <c r="E282" i="7"/>
  <c r="E281" i="7"/>
  <c r="K280" i="7"/>
  <c r="I280" i="7"/>
  <c r="G280" i="7"/>
  <c r="E279" i="7"/>
  <c r="E278" i="7"/>
  <c r="K277" i="7"/>
  <c r="J277" i="7"/>
  <c r="I277" i="7"/>
  <c r="H277" i="7"/>
  <c r="G277" i="7"/>
  <c r="F277" i="7"/>
  <c r="E276" i="7"/>
  <c r="E275" i="7"/>
  <c r="E274" i="7"/>
  <c r="K273" i="7"/>
  <c r="J273" i="7"/>
  <c r="I273" i="7"/>
  <c r="H273" i="7"/>
  <c r="G273" i="7"/>
  <c r="F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K259" i="7"/>
  <c r="K254" i="7" s="1"/>
  <c r="J259" i="7"/>
  <c r="J254" i="7" s="1"/>
  <c r="I259" i="7"/>
  <c r="H259" i="7"/>
  <c r="G259" i="7"/>
  <c r="F259" i="7"/>
  <c r="E258" i="7"/>
  <c r="E257" i="7"/>
  <c r="I256" i="7"/>
  <c r="E256" i="7" s="1"/>
  <c r="E255" i="7"/>
  <c r="G254" i="7"/>
  <c r="E253" i="7"/>
  <c r="E252" i="7"/>
  <c r="E251" i="7"/>
  <c r="E250" i="7"/>
  <c r="E249" i="7"/>
  <c r="K248" i="7"/>
  <c r="J248" i="7"/>
  <c r="I248" i="7"/>
  <c r="H248" i="7"/>
  <c r="G248" i="7"/>
  <c r="F248" i="7"/>
  <c r="E248" i="7"/>
  <c r="B248" i="7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E247" i="7"/>
  <c r="E246" i="7"/>
  <c r="K244" i="7"/>
  <c r="J244" i="7"/>
  <c r="I244" i="7"/>
  <c r="H244" i="7"/>
  <c r="G244" i="7"/>
  <c r="F244" i="7"/>
  <c r="E243" i="7"/>
  <c r="E242" i="7"/>
  <c r="E241" i="7"/>
  <c r="K240" i="7"/>
  <c r="J240" i="7"/>
  <c r="I240" i="7"/>
  <c r="H240" i="7"/>
  <c r="H216" i="7" s="1"/>
  <c r="G240" i="7"/>
  <c r="F240" i="7"/>
  <c r="E239" i="7"/>
  <c r="E238" i="7"/>
  <c r="E237" i="7"/>
  <c r="E236" i="7"/>
  <c r="E235" i="7"/>
  <c r="K234" i="7"/>
  <c r="J234" i="7"/>
  <c r="I234" i="7"/>
  <c r="H234" i="7"/>
  <c r="G234" i="7"/>
  <c r="F234" i="7"/>
  <c r="I233" i="7"/>
  <c r="E233" i="7" s="1"/>
  <c r="E232" i="7"/>
  <c r="E231" i="7"/>
  <c r="E230" i="7"/>
  <c r="I229" i="7"/>
  <c r="I226" i="7" s="1"/>
  <c r="E229" i="7"/>
  <c r="E228" i="7"/>
  <c r="E227" i="7"/>
  <c r="K226" i="7"/>
  <c r="J226" i="7"/>
  <c r="H226" i="7"/>
  <c r="G226" i="7"/>
  <c r="F226" i="7"/>
  <c r="E225" i="7"/>
  <c r="E224" i="7"/>
  <c r="E223" i="7"/>
  <c r="E222" i="7"/>
  <c r="K221" i="7"/>
  <c r="J221" i="7"/>
  <c r="I221" i="7"/>
  <c r="H221" i="7"/>
  <c r="G221" i="7"/>
  <c r="F221" i="7"/>
  <c r="E221" i="7" s="1"/>
  <c r="E220" i="7"/>
  <c r="E219" i="7"/>
  <c r="E218" i="7"/>
  <c r="K217" i="7"/>
  <c r="K216" i="7" s="1"/>
  <c r="J217" i="7"/>
  <c r="I217" i="7"/>
  <c r="H217" i="7"/>
  <c r="G217" i="7"/>
  <c r="G216" i="7" s="1"/>
  <c r="F217" i="7"/>
  <c r="F216" i="7" s="1"/>
  <c r="E214" i="7"/>
  <c r="K213" i="7"/>
  <c r="J213" i="7"/>
  <c r="I213" i="7"/>
  <c r="H213" i="7"/>
  <c r="G213" i="7"/>
  <c r="F213" i="7"/>
  <c r="E212" i="7"/>
  <c r="B212" i="7"/>
  <c r="B213" i="7" s="1"/>
  <c r="B214" i="7" s="1"/>
  <c r="B215" i="7" s="1"/>
  <c r="B216" i="7" s="1"/>
  <c r="B217" i="7" s="1"/>
  <c r="K211" i="7"/>
  <c r="J211" i="7"/>
  <c r="I211" i="7"/>
  <c r="H211" i="7"/>
  <c r="G211" i="7"/>
  <c r="F211" i="7"/>
  <c r="E211" i="7" s="1"/>
  <c r="E210" i="7"/>
  <c r="E207" i="7" s="1"/>
  <c r="E209" i="7"/>
  <c r="E208" i="7"/>
  <c r="K207" i="7"/>
  <c r="K206" i="7" s="1"/>
  <c r="J207" i="7"/>
  <c r="I207" i="7"/>
  <c r="H207" i="7"/>
  <c r="G207" i="7"/>
  <c r="G206" i="7" s="1"/>
  <c r="F207" i="7"/>
  <c r="J206" i="7"/>
  <c r="I206" i="7"/>
  <c r="H206" i="7"/>
  <c r="F206" i="7"/>
  <c r="E206" i="7"/>
  <c r="E205" i="7"/>
  <c r="K204" i="7"/>
  <c r="J204" i="7"/>
  <c r="I204" i="7"/>
  <c r="H204" i="7"/>
  <c r="G204" i="7"/>
  <c r="F204" i="7"/>
  <c r="E204" i="7"/>
  <c r="E203" i="7"/>
  <c r="E202" i="7"/>
  <c r="E201" i="7"/>
  <c r="K200" i="7"/>
  <c r="K194" i="7" s="1"/>
  <c r="J200" i="7"/>
  <c r="I200" i="7"/>
  <c r="H200" i="7"/>
  <c r="G200" i="7"/>
  <c r="F200" i="7"/>
  <c r="E199" i="7"/>
  <c r="E198" i="7"/>
  <c r="E197" i="7"/>
  <c r="K195" i="7"/>
  <c r="J195" i="7"/>
  <c r="J194" i="7" s="1"/>
  <c r="I195" i="7"/>
  <c r="I194" i="7" s="1"/>
  <c r="H195" i="7"/>
  <c r="G195" i="7"/>
  <c r="F195" i="7"/>
  <c r="E193" i="7"/>
  <c r="K192" i="7"/>
  <c r="J192" i="7"/>
  <c r="I192" i="7"/>
  <c r="H192" i="7"/>
  <c r="G192" i="7"/>
  <c r="F192" i="7"/>
  <c r="K190" i="7"/>
  <c r="E190" i="7" s="1"/>
  <c r="K189" i="7"/>
  <c r="E189" i="7" s="1"/>
  <c r="J188" i="7"/>
  <c r="I188" i="7"/>
  <c r="H188" i="7"/>
  <c r="G188" i="7"/>
  <c r="F188" i="7"/>
  <c r="E187" i="7"/>
  <c r="K186" i="7"/>
  <c r="J186" i="7"/>
  <c r="I186" i="7"/>
  <c r="H186" i="7"/>
  <c r="G186" i="7"/>
  <c r="F186" i="7"/>
  <c r="B184" i="7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A184" i="7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E179" i="7"/>
  <c r="E178" i="7"/>
  <c r="E177" i="7"/>
  <c r="E176" i="7"/>
  <c r="E175" i="7"/>
  <c r="E174" i="7"/>
  <c r="E173" i="7"/>
  <c r="E172" i="7"/>
  <c r="K171" i="7"/>
  <c r="J171" i="7"/>
  <c r="I171" i="7"/>
  <c r="H171" i="7"/>
  <c r="H160" i="7" s="1"/>
  <c r="G171" i="7"/>
  <c r="F171" i="7"/>
  <c r="E170" i="7"/>
  <c r="E169" i="7"/>
  <c r="E168" i="7"/>
  <c r="E167" i="7"/>
  <c r="E166" i="7"/>
  <c r="E165" i="7"/>
  <c r="E164" i="7"/>
  <c r="E163" i="7"/>
  <c r="E162" i="7"/>
  <c r="K161" i="7"/>
  <c r="K160" i="7" s="1"/>
  <c r="J161" i="7"/>
  <c r="I161" i="7"/>
  <c r="H161" i="7"/>
  <c r="G161" i="7"/>
  <c r="G160" i="7" s="1"/>
  <c r="F161" i="7"/>
  <c r="J160" i="7"/>
  <c r="F160" i="7"/>
  <c r="E159" i="7"/>
  <c r="E158" i="7"/>
  <c r="E157" i="7"/>
  <c r="E156" i="7"/>
  <c r="E155" i="7"/>
  <c r="E154" i="7"/>
  <c r="E153" i="7"/>
  <c r="K152" i="7"/>
  <c r="J152" i="7"/>
  <c r="I152" i="7"/>
  <c r="I141" i="7" s="1"/>
  <c r="H152" i="7"/>
  <c r="G152" i="7"/>
  <c r="F152" i="7"/>
  <c r="E151" i="7"/>
  <c r="E150" i="7"/>
  <c r="E149" i="7"/>
  <c r="E148" i="7"/>
  <c r="E147" i="7"/>
  <c r="E146" i="7"/>
  <c r="E145" i="7"/>
  <c r="E144" i="7"/>
  <c r="E143" i="7"/>
  <c r="K142" i="7"/>
  <c r="K141" i="7" s="1"/>
  <c r="K140" i="7" s="1"/>
  <c r="K584" i="7" s="1"/>
  <c r="J142" i="7"/>
  <c r="J141" i="7" s="1"/>
  <c r="I142" i="7"/>
  <c r="H142" i="7"/>
  <c r="H141" i="7" s="1"/>
  <c r="G142" i="7"/>
  <c r="F142" i="7"/>
  <c r="G141" i="7"/>
  <c r="G140" i="7" s="1"/>
  <c r="G584" i="7" s="1"/>
  <c r="E139" i="7"/>
  <c r="K138" i="7"/>
  <c r="J138" i="7"/>
  <c r="I138" i="7"/>
  <c r="I133" i="7" s="1"/>
  <c r="H138" i="7"/>
  <c r="G138" i="7"/>
  <c r="F138" i="7"/>
  <c r="E137" i="7"/>
  <c r="K136" i="7"/>
  <c r="J136" i="7"/>
  <c r="I136" i="7"/>
  <c r="H136" i="7"/>
  <c r="G136" i="7"/>
  <c r="F136" i="7"/>
  <c r="E135" i="7"/>
  <c r="K134" i="7"/>
  <c r="K133" i="7" s="1"/>
  <c r="J134" i="7"/>
  <c r="I134" i="7"/>
  <c r="H134" i="7"/>
  <c r="G134" i="7"/>
  <c r="G133" i="7" s="1"/>
  <c r="F134" i="7"/>
  <c r="E132" i="7"/>
  <c r="K131" i="7"/>
  <c r="K130" i="7" s="1"/>
  <c r="J131" i="7"/>
  <c r="J130" i="7" s="1"/>
  <c r="I131" i="7"/>
  <c r="I130" i="7" s="1"/>
  <c r="H131" i="7"/>
  <c r="H130" i="7" s="1"/>
  <c r="G131" i="7"/>
  <c r="G130" i="7" s="1"/>
  <c r="F131" i="7"/>
  <c r="E131" i="7" s="1"/>
  <c r="E129" i="7"/>
  <c r="K128" i="7"/>
  <c r="J128" i="7"/>
  <c r="I128" i="7"/>
  <c r="H128" i="7"/>
  <c r="G128" i="7"/>
  <c r="F128" i="7"/>
  <c r="E127" i="7"/>
  <c r="K126" i="7"/>
  <c r="J126" i="7"/>
  <c r="I126" i="7"/>
  <c r="I123" i="7" s="1"/>
  <c r="H126" i="7"/>
  <c r="G126" i="7"/>
  <c r="F126" i="7"/>
  <c r="E125" i="7"/>
  <c r="K124" i="7"/>
  <c r="K123" i="7" s="1"/>
  <c r="J124" i="7"/>
  <c r="I124" i="7"/>
  <c r="H124" i="7"/>
  <c r="H123" i="7" s="1"/>
  <c r="G124" i="7"/>
  <c r="F124" i="7"/>
  <c r="G123" i="7"/>
  <c r="E122" i="7"/>
  <c r="K121" i="7"/>
  <c r="J121" i="7"/>
  <c r="I121" i="7"/>
  <c r="H121" i="7"/>
  <c r="G121" i="7"/>
  <c r="F121" i="7"/>
  <c r="E121" i="7"/>
  <c r="E120" i="7"/>
  <c r="K119" i="7"/>
  <c r="J119" i="7"/>
  <c r="I119" i="7"/>
  <c r="H119" i="7"/>
  <c r="G119" i="7"/>
  <c r="F119" i="7"/>
  <c r="E119" i="7"/>
  <c r="E118" i="7"/>
  <c r="K117" i="7"/>
  <c r="K116" i="7" s="1"/>
  <c r="J117" i="7"/>
  <c r="J116" i="7" s="1"/>
  <c r="I117" i="7"/>
  <c r="I116" i="7" s="1"/>
  <c r="H117" i="7"/>
  <c r="H116" i="7" s="1"/>
  <c r="G117" i="7"/>
  <c r="G116" i="7" s="1"/>
  <c r="F117" i="7"/>
  <c r="F116" i="7" s="1"/>
  <c r="E117" i="7"/>
  <c r="H114" i="7"/>
  <c r="H113" i="7" s="1"/>
  <c r="H112" i="7" s="1"/>
  <c r="G114" i="7"/>
  <c r="G113" i="7" s="1"/>
  <c r="G112" i="7" s="1"/>
  <c r="K113" i="7"/>
  <c r="K112" i="7" s="1"/>
  <c r="J113" i="7"/>
  <c r="I113" i="7"/>
  <c r="I112" i="7" s="1"/>
  <c r="F113" i="7"/>
  <c r="J112" i="7"/>
  <c r="E111" i="7"/>
  <c r="E110" i="7"/>
  <c r="K109" i="7"/>
  <c r="K108" i="7" s="1"/>
  <c r="J109" i="7"/>
  <c r="J108" i="7" s="1"/>
  <c r="I109" i="7"/>
  <c r="I108" i="7" s="1"/>
  <c r="H109" i="7"/>
  <c r="H108" i="7" s="1"/>
  <c r="G109" i="7"/>
  <c r="G108" i="7" s="1"/>
  <c r="F109" i="7"/>
  <c r="F108" i="7"/>
  <c r="E107" i="7"/>
  <c r="K106" i="7"/>
  <c r="J106" i="7"/>
  <c r="I106" i="7"/>
  <c r="I103" i="7" s="1"/>
  <c r="H106" i="7"/>
  <c r="G106" i="7"/>
  <c r="F106" i="7"/>
  <c r="E105" i="7"/>
  <c r="K104" i="7"/>
  <c r="J104" i="7"/>
  <c r="I104" i="7"/>
  <c r="H104" i="7"/>
  <c r="G104" i="7"/>
  <c r="F104" i="7"/>
  <c r="E102" i="7"/>
  <c r="K101" i="7"/>
  <c r="J101" i="7"/>
  <c r="I101" i="7"/>
  <c r="H101" i="7"/>
  <c r="G101" i="7"/>
  <c r="F101" i="7"/>
  <c r="E100" i="7"/>
  <c r="E99" i="7"/>
  <c r="K98" i="7"/>
  <c r="J98" i="7"/>
  <c r="I98" i="7"/>
  <c r="H98" i="7"/>
  <c r="G98" i="7"/>
  <c r="F98" i="7"/>
  <c r="E97" i="7"/>
  <c r="E96" i="7"/>
  <c r="E95" i="7"/>
  <c r="E94" i="7"/>
  <c r="E93" i="7"/>
  <c r="E92" i="7"/>
  <c r="K91" i="7"/>
  <c r="J91" i="7"/>
  <c r="I91" i="7"/>
  <c r="H91" i="7"/>
  <c r="G91" i="7"/>
  <c r="F91" i="7"/>
  <c r="E90" i="7"/>
  <c r="E89" i="7"/>
  <c r="E88" i="7"/>
  <c r="E87" i="7"/>
  <c r="K86" i="7"/>
  <c r="J86" i="7"/>
  <c r="I86" i="7"/>
  <c r="H86" i="7"/>
  <c r="G86" i="7"/>
  <c r="F86" i="7"/>
  <c r="E85" i="7"/>
  <c r="E84" i="7"/>
  <c r="E83" i="7"/>
  <c r="E82" i="7"/>
  <c r="E81" i="7"/>
  <c r="E80" i="7"/>
  <c r="K79" i="7"/>
  <c r="J79" i="7"/>
  <c r="J78" i="7" s="1"/>
  <c r="I79" i="7"/>
  <c r="H79" i="7"/>
  <c r="G79" i="7"/>
  <c r="F79" i="7"/>
  <c r="E79" i="7" s="1"/>
  <c r="I78" i="7"/>
  <c r="E77" i="7"/>
  <c r="E76" i="7"/>
  <c r="K75" i="7"/>
  <c r="J75" i="7"/>
  <c r="I75" i="7"/>
  <c r="H75" i="7"/>
  <c r="G75" i="7"/>
  <c r="F75" i="7"/>
  <c r="B75" i="7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E74" i="7"/>
  <c r="E73" i="7"/>
  <c r="K70" i="7"/>
  <c r="J70" i="7"/>
  <c r="I70" i="7"/>
  <c r="H70" i="7"/>
  <c r="G70" i="7"/>
  <c r="F70" i="7"/>
  <c r="K67" i="7"/>
  <c r="J67" i="7"/>
  <c r="I67" i="7"/>
  <c r="H67" i="7"/>
  <c r="G67" i="7"/>
  <c r="F67" i="7"/>
  <c r="K62" i="7"/>
  <c r="J62" i="7"/>
  <c r="J56" i="7" s="1"/>
  <c r="I62" i="7"/>
  <c r="H62" i="7"/>
  <c r="G62" i="7"/>
  <c r="F62" i="7"/>
  <c r="F56" i="7" s="1"/>
  <c r="K57" i="7"/>
  <c r="K56" i="7" s="1"/>
  <c r="J57" i="7"/>
  <c r="I57" i="7"/>
  <c r="H57" i="7"/>
  <c r="H56" i="7" s="1"/>
  <c r="G57" i="7"/>
  <c r="G56" i="7" s="1"/>
  <c r="F57" i="7"/>
  <c r="I56" i="7"/>
  <c r="K49" i="7"/>
  <c r="J49" i="7"/>
  <c r="I49" i="7"/>
  <c r="H49" i="7"/>
  <c r="G49" i="7"/>
  <c r="F49" i="7"/>
  <c r="K42" i="7"/>
  <c r="J42" i="7"/>
  <c r="I42" i="7"/>
  <c r="H42" i="7"/>
  <c r="G42" i="7"/>
  <c r="F42" i="7"/>
  <c r="K39" i="7"/>
  <c r="J39" i="7"/>
  <c r="I39" i="7"/>
  <c r="H39" i="7"/>
  <c r="G39" i="7"/>
  <c r="F39" i="7"/>
  <c r="K32" i="7"/>
  <c r="J32" i="7"/>
  <c r="I32" i="7"/>
  <c r="H32" i="7"/>
  <c r="G32" i="7"/>
  <c r="F32" i="7"/>
  <c r="K26" i="7"/>
  <c r="J26" i="7"/>
  <c r="I26" i="7"/>
  <c r="H26" i="7"/>
  <c r="G26" i="7"/>
  <c r="F26" i="7"/>
  <c r="K19" i="7"/>
  <c r="J19" i="7"/>
  <c r="I19" i="7"/>
  <c r="H19" i="7"/>
  <c r="G19" i="7"/>
  <c r="F19" i="7"/>
  <c r="E18" i="7"/>
  <c r="K17" i="7"/>
  <c r="J17" i="7"/>
  <c r="I17" i="7"/>
  <c r="H17" i="7"/>
  <c r="G17" i="7"/>
  <c r="F17" i="7"/>
  <c r="K13" i="7"/>
  <c r="J13" i="7"/>
  <c r="J12" i="7" s="1"/>
  <c r="I13" i="7"/>
  <c r="H13" i="7"/>
  <c r="G13" i="7"/>
  <c r="F13" i="7"/>
  <c r="F12" i="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G78" i="7" l="1"/>
  <c r="E67" i="7"/>
  <c r="I66" i="7"/>
  <c r="F130" i="7"/>
  <c r="H133" i="7"/>
  <c r="E138" i="7"/>
  <c r="E161" i="7"/>
  <c r="I185" i="7"/>
  <c r="I254" i="7"/>
  <c r="K294" i="7"/>
  <c r="E410" i="7"/>
  <c r="K441" i="7"/>
  <c r="J529" i="7"/>
  <c r="J585" i="7" s="1"/>
  <c r="E192" i="7"/>
  <c r="E226" i="7"/>
  <c r="E384" i="7"/>
  <c r="F373" i="7"/>
  <c r="E426" i="7"/>
  <c r="K464" i="7"/>
  <c r="G518" i="7"/>
  <c r="E519" i="7"/>
  <c r="K518" i="7"/>
  <c r="E113" i="7"/>
  <c r="F112" i="7"/>
  <c r="E200" i="7"/>
  <c r="E217" i="7"/>
  <c r="J216" i="7"/>
  <c r="E234" i="7"/>
  <c r="E277" i="7"/>
  <c r="H324" i="7"/>
  <c r="E530" i="7"/>
  <c r="H140" i="7"/>
  <c r="H584" i="7" s="1"/>
  <c r="E305" i="7"/>
  <c r="I295" i="7"/>
  <c r="E477" i="7"/>
  <c r="K529" i="7"/>
  <c r="K585" i="7" s="1"/>
  <c r="E397" i="7"/>
  <c r="E414" i="7"/>
  <c r="E417" i="7"/>
  <c r="E420" i="7"/>
  <c r="E423" i="7"/>
  <c r="E431" i="7"/>
  <c r="H506" i="7"/>
  <c r="I529" i="7"/>
  <c r="I585" i="7" s="1"/>
  <c r="E17" i="7"/>
  <c r="E70" i="7"/>
  <c r="E126" i="7"/>
  <c r="E152" i="7"/>
  <c r="I160" i="7"/>
  <c r="E171" i="7"/>
  <c r="E186" i="7"/>
  <c r="J185" i="7"/>
  <c r="K188" i="7"/>
  <c r="K185" i="7" s="1"/>
  <c r="G194" i="7"/>
  <c r="G185" i="7" s="1"/>
  <c r="E240" i="7"/>
  <c r="H254" i="7"/>
  <c r="E352" i="7"/>
  <c r="J324" i="7"/>
  <c r="E359" i="7"/>
  <c r="E371" i="7"/>
  <c r="G373" i="7"/>
  <c r="K373" i="7"/>
  <c r="E456" i="7"/>
  <c r="I441" i="7"/>
  <c r="E461" i="7"/>
  <c r="I506" i="7"/>
  <c r="E509" i="7"/>
  <c r="E527" i="7"/>
  <c r="H555" i="7"/>
  <c r="H529" i="7" s="1"/>
  <c r="H585" i="7" s="1"/>
  <c r="E575" i="7"/>
  <c r="H78" i="7"/>
  <c r="E101" i="7"/>
  <c r="E104" i="7"/>
  <c r="G103" i="7"/>
  <c r="K103" i="7"/>
  <c r="E109" i="7"/>
  <c r="E124" i="7"/>
  <c r="J123" i="7"/>
  <c r="E134" i="7"/>
  <c r="J133" i="7"/>
  <c r="E142" i="7"/>
  <c r="J140" i="7"/>
  <c r="J584" i="7" s="1"/>
  <c r="J586" i="7" s="1"/>
  <c r="H194" i="7"/>
  <c r="H185" i="7" s="1"/>
  <c r="I216" i="7"/>
  <c r="E244" i="7"/>
  <c r="E273" i="7"/>
  <c r="E295" i="7"/>
  <c r="I347" i="7"/>
  <c r="E347" i="7" s="1"/>
  <c r="E398" i="7"/>
  <c r="E401" i="7"/>
  <c r="E404" i="7"/>
  <c r="E407" i="7"/>
  <c r="G489" i="7"/>
  <c r="E500" i="7"/>
  <c r="E502" i="7"/>
  <c r="E507" i="7"/>
  <c r="E513" i="7"/>
  <c r="E86" i="7"/>
  <c r="E91" i="7"/>
  <c r="E98" i="7"/>
  <c r="E106" i="7"/>
  <c r="J464" i="7"/>
  <c r="E497" i="7"/>
  <c r="E504" i="7"/>
  <c r="F555" i="7"/>
  <c r="E556" i="7"/>
  <c r="H586" i="7"/>
  <c r="E506" i="7"/>
  <c r="E465" i="7"/>
  <c r="F464" i="7"/>
  <c r="E467" i="7"/>
  <c r="E468" i="7"/>
  <c r="H463" i="7"/>
  <c r="J463" i="7"/>
  <c r="E449" i="7"/>
  <c r="H441" i="7"/>
  <c r="J441" i="7"/>
  <c r="E213" i="7"/>
  <c r="E195" i="7"/>
  <c r="J115" i="7"/>
  <c r="H103" i="7"/>
  <c r="J103" i="7"/>
  <c r="F441" i="7"/>
  <c r="E445" i="7"/>
  <c r="E188" i="7"/>
  <c r="I463" i="7"/>
  <c r="K463" i="7"/>
  <c r="K78" i="7"/>
  <c r="H215" i="7"/>
  <c r="E259" i="7"/>
  <c r="F280" i="7"/>
  <c r="E280" i="7" s="1"/>
  <c r="F294" i="7"/>
  <c r="E294" i="7" s="1"/>
  <c r="I308" i="7"/>
  <c r="I294" i="7" s="1"/>
  <c r="F324" i="7"/>
  <c r="E393" i="7"/>
  <c r="E411" i="7"/>
  <c r="E516" i="7"/>
  <c r="F526" i="7"/>
  <c r="E531" i="7"/>
  <c r="E112" i="7"/>
  <c r="E114" i="7"/>
  <c r="E116" i="7"/>
  <c r="E128" i="7"/>
  <c r="E136" i="7"/>
  <c r="K586" i="7"/>
  <c r="E216" i="7"/>
  <c r="J215" i="7"/>
  <c r="K324" i="7"/>
  <c r="H358" i="7"/>
  <c r="J358" i="7"/>
  <c r="J184" i="7" s="1"/>
  <c r="E427" i="7"/>
  <c r="E518" i="7"/>
  <c r="E26" i="7"/>
  <c r="H12" i="7"/>
  <c r="E19" i="7"/>
  <c r="G66" i="7"/>
  <c r="K66" i="7"/>
  <c r="E13" i="7"/>
  <c r="G12" i="7"/>
  <c r="I12" i="7"/>
  <c r="I11" i="7" s="1"/>
  <c r="K12" i="7"/>
  <c r="E32" i="7"/>
  <c r="E39" i="7"/>
  <c r="E42" i="7"/>
  <c r="E49" i="7"/>
  <c r="E56" i="7"/>
  <c r="E57" i="7"/>
  <c r="E62" i="7"/>
  <c r="E75" i="7"/>
  <c r="H66" i="7"/>
  <c r="H11" i="7" s="1"/>
  <c r="J66" i="7"/>
  <c r="G215" i="7"/>
  <c r="G184" i="7" s="1"/>
  <c r="E108" i="7"/>
  <c r="A231" i="7"/>
  <c r="A233" i="7" s="1"/>
  <c r="A230" i="7"/>
  <c r="A232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6" i="7" s="1"/>
  <c r="A267" i="7" s="1"/>
  <c r="A268" i="7" s="1"/>
  <c r="A269" i="7" s="1"/>
  <c r="A270" i="7" s="1"/>
  <c r="A272" i="7" s="1"/>
  <c r="A273" i="7" s="1"/>
  <c r="A274" i="7" s="1"/>
  <c r="A275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2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H115" i="7"/>
  <c r="G115" i="7"/>
  <c r="I115" i="7"/>
  <c r="K115" i="7"/>
  <c r="E130" i="7"/>
  <c r="I140" i="7"/>
  <c r="I584" i="7" s="1"/>
  <c r="I586" i="7" s="1"/>
  <c r="E160" i="7"/>
  <c r="K215" i="7"/>
  <c r="F66" i="7"/>
  <c r="F78" i="7"/>
  <c r="F103" i="7"/>
  <c r="E103" i="7" s="1"/>
  <c r="F123" i="7"/>
  <c r="E123" i="7" s="1"/>
  <c r="F133" i="7"/>
  <c r="E133" i="7" s="1"/>
  <c r="F141" i="7"/>
  <c r="F194" i="7"/>
  <c r="E194" i="7" s="1"/>
  <c r="F254" i="7"/>
  <c r="I335" i="7"/>
  <c r="I324" i="7" s="1"/>
  <c r="E350" i="7"/>
  <c r="F358" i="7"/>
  <c r="E373" i="7"/>
  <c r="I587" i="7"/>
  <c r="K587" i="7"/>
  <c r="H587" i="7"/>
  <c r="J587" i="7"/>
  <c r="I215" i="7" l="1"/>
  <c r="I184" i="7" s="1"/>
  <c r="E254" i="7"/>
  <c r="F185" i="7"/>
  <c r="E489" i="7"/>
  <c r="G488" i="7"/>
  <c r="K184" i="7"/>
  <c r="K183" i="7" s="1"/>
  <c r="K11" i="7"/>
  <c r="K10" i="7" s="1"/>
  <c r="E308" i="7"/>
  <c r="J11" i="7"/>
  <c r="J10" i="7" s="1"/>
  <c r="E555" i="7"/>
  <c r="F529" i="7"/>
  <c r="J183" i="7"/>
  <c r="J581" i="7" s="1"/>
  <c r="E441" i="7"/>
  <c r="H184" i="7"/>
  <c r="H183" i="7" s="1"/>
  <c r="H577" i="7" s="1"/>
  <c r="E526" i="7"/>
  <c r="F463" i="7"/>
  <c r="E358" i="7"/>
  <c r="I183" i="7"/>
  <c r="I581" i="7" s="1"/>
  <c r="E78" i="7"/>
  <c r="H10" i="7"/>
  <c r="H580" i="7" s="1"/>
  <c r="E12" i="7"/>
  <c r="G11" i="7"/>
  <c r="G10" i="7" s="1"/>
  <c r="F215" i="7"/>
  <c r="I10" i="7"/>
  <c r="I580" i="7" s="1"/>
  <c r="E185" i="7"/>
  <c r="F184" i="7"/>
  <c r="A345" i="7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4" i="7" s="1"/>
  <c r="A475" i="7" s="1"/>
  <c r="A476" i="7" s="1"/>
  <c r="A477" i="7" s="1"/>
  <c r="A478" i="7" s="1"/>
  <c r="A479" i="7" s="1"/>
  <c r="A480" i="7" s="1"/>
  <c r="A481" i="7" s="1"/>
  <c r="A482" i="7" s="1"/>
  <c r="A484" i="7" s="1"/>
  <c r="A485" i="7" s="1"/>
  <c r="A488" i="7" s="1"/>
  <c r="A489" i="7" s="1"/>
  <c r="A490" i="7" s="1"/>
  <c r="A491" i="7" s="1"/>
  <c r="A492" i="7" s="1"/>
  <c r="A493" i="7" s="1"/>
  <c r="A494" i="7" s="1"/>
  <c r="A495" i="7" s="1"/>
  <c r="A496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344" i="7"/>
  <c r="E141" i="7"/>
  <c r="F140" i="7"/>
  <c r="E66" i="7"/>
  <c r="F11" i="7"/>
  <c r="E215" i="7"/>
  <c r="F115" i="7"/>
  <c r="E115" i="7" s="1"/>
  <c r="E324" i="7"/>
  <c r="E335" i="7"/>
  <c r="K581" i="7" l="1"/>
  <c r="K577" i="7"/>
  <c r="K580" i="7"/>
  <c r="K180" i="7"/>
  <c r="G475" i="7"/>
  <c r="G464" i="7" s="1"/>
  <c r="E488" i="7"/>
  <c r="E475" i="7" s="1"/>
  <c r="J180" i="7"/>
  <c r="J580" i="7"/>
  <c r="J583" i="7" s="1"/>
  <c r="F585" i="7"/>
  <c r="E585" i="7" s="1"/>
  <c r="E529" i="7"/>
  <c r="H581" i="7"/>
  <c r="H582" i="7" s="1"/>
  <c r="J577" i="7"/>
  <c r="H180" i="7"/>
  <c r="H589" i="7" s="1"/>
  <c r="K582" i="7"/>
  <c r="I577" i="7"/>
  <c r="I582" i="7"/>
  <c r="G180" i="7"/>
  <c r="G580" i="7"/>
  <c r="J582" i="7"/>
  <c r="I180" i="7"/>
  <c r="I589" i="7" s="1"/>
  <c r="K583" i="7"/>
  <c r="I583" i="7"/>
  <c r="F10" i="7"/>
  <c r="E11" i="7"/>
  <c r="F584" i="7"/>
  <c r="E140" i="7"/>
  <c r="E184" i="7"/>
  <c r="F183" i="7"/>
  <c r="H588" i="7"/>
  <c r="K589" i="7"/>
  <c r="K588" i="7" l="1"/>
  <c r="G463" i="7"/>
  <c r="E464" i="7"/>
  <c r="J589" i="7"/>
  <c r="J588" i="7"/>
  <c r="E582" i="7"/>
  <c r="I588" i="7"/>
  <c r="F586" i="7"/>
  <c r="E584" i="7"/>
  <c r="E586" i="7" s="1"/>
  <c r="F587" i="7"/>
  <c r="F580" i="7"/>
  <c r="E580" i="7" s="1"/>
  <c r="F180" i="7"/>
  <c r="E10" i="7"/>
  <c r="F581" i="7"/>
  <c r="F577" i="7"/>
  <c r="G183" i="7" l="1"/>
  <c r="E463" i="7"/>
  <c r="F589" i="7"/>
  <c r="F583" i="7"/>
  <c r="F588" i="7"/>
  <c r="E180" i="7"/>
  <c r="G577" i="7" l="1"/>
  <c r="G581" i="7"/>
  <c r="E183" i="7"/>
  <c r="G588" i="7" l="1"/>
  <c r="E588" i="7" s="1"/>
  <c r="G589" i="7"/>
  <c r="E577" i="7"/>
  <c r="E589" i="7" s="1"/>
  <c r="G583" i="7"/>
  <c r="E583" i="7" s="1"/>
  <c r="E581" i="7"/>
</calcChain>
</file>

<file path=xl/sharedStrings.xml><?xml version="1.0" encoding="utf-8"?>
<sst xmlns="http://schemas.openxmlformats.org/spreadsheetml/2006/main" count="678" uniqueCount="657">
  <si>
    <t>INSTITUT ZA PLUĆNE BOLESTI VOJVODINE</t>
  </si>
  <si>
    <t>Sremska Kamenica</t>
  </si>
  <si>
    <t xml:space="preserve">FINANSIJSKI  PLAN </t>
  </si>
  <si>
    <t>I. UKUPNI PRIHODI I PRIMANJA</t>
  </si>
  <si>
    <t>(U hiljadama dinara)</t>
  </si>
  <si>
    <t>Aktivni Redni 
Broj</t>
  </si>
  <si>
    <t>Oznaka 
 AOP</t>
  </si>
  <si>
    <t>Broj
 konta</t>
  </si>
  <si>
    <t>Opis</t>
  </si>
  <si>
    <t>Prihodi iz budžeta</t>
  </si>
  <si>
    <t>Iz                                 donacija</t>
  </si>
  <si>
    <t>Republike</t>
  </si>
  <si>
    <t>APV</t>
  </si>
  <si>
    <t>Opštine</t>
  </si>
  <si>
    <t>5003   </t>
  </si>
  <si>
    <t>POREZI (5004 + 5008 + 5010 + 5017 + 5023 + 5030 + 5033 + 5040)</t>
  </si>
  <si>
    <t>5004   </t>
  </si>
  <si>
    <t>POREZ NA DOHODAK, DOBIT I KAPITALNE DOBITKE (od 5005 do 5007)</t>
  </si>
  <si>
    <t>5005      </t>
  </si>
  <si>
    <t>Porezi na dohodak i kapitalne dobitke koje plaćaju fizička lica</t>
  </si>
  <si>
    <t>5006      </t>
  </si>
  <si>
    <t>Porezi na dobit i kapitalne dobitke koje plaćaju preduzeća i druga pravna lica</t>
  </si>
  <si>
    <t>5007      </t>
  </si>
  <si>
    <t>Porezi na dohodak, dobit i kapitalne dobitke koji se ne mogu razvrstati između fizičkih i pravnih lica</t>
  </si>
  <si>
    <t>5008      </t>
  </si>
  <si>
    <t>POREZ NA FOND ZARADA (5009)</t>
  </si>
  <si>
    <t>5009      </t>
  </si>
  <si>
    <t>Porez na fond zarada</t>
  </si>
  <si>
    <t>5010      </t>
  </si>
  <si>
    <t>POREZ NA IMOVINU (od 5011 do 5016)</t>
  </si>
  <si>
    <t>5011      </t>
  </si>
  <si>
    <t>Periodični porezi na nepokretnosti</t>
  </si>
  <si>
    <t>5012      </t>
  </si>
  <si>
    <t>Periodični porezi na neto imovinu</t>
  </si>
  <si>
    <t>5013      </t>
  </si>
  <si>
    <t>Porezi na zaostavštinu, nasleđe i poklon</t>
  </si>
  <si>
    <t>Porezi na finansijske i kapitalne transakcije</t>
  </si>
  <si>
    <t>5015      </t>
  </si>
  <si>
    <t>Drugi jednokratni porezi na imovinu</t>
  </si>
  <si>
    <t>5016      </t>
  </si>
  <si>
    <t>Drugi periodični porezi na imovinu</t>
  </si>
  <si>
    <t>5017      </t>
  </si>
  <si>
    <t>POREZ NA DOBRA I USLUGE (od 5018 do 5022)</t>
  </si>
  <si>
    <t>5018      </t>
  </si>
  <si>
    <t>Opšti porezi na dobra i usluge</t>
  </si>
  <si>
    <t>5019      </t>
  </si>
  <si>
    <t>Dobit fiskalnih monopola</t>
  </si>
  <si>
    <t>5020      </t>
  </si>
  <si>
    <t>Porezi na pojedinačne usluge</t>
  </si>
  <si>
    <t>5021      </t>
  </si>
  <si>
    <t>Porezi,takse i naknade na upotrebu dobara, na dozvolu da se dobra upotrebljavaju ili delatnosti obavljaju</t>
  </si>
  <si>
    <t>5022      </t>
  </si>
  <si>
    <t>Drugi porezi na dobra i usluge</t>
  </si>
  <si>
    <t>5023      </t>
  </si>
  <si>
    <t>POREZ NA MEĐUNARODNU TRGOVINU I TRANSAKCIJE
 (od 5024 do 5029)</t>
  </si>
  <si>
    <t>5024      </t>
  </si>
  <si>
    <t>Carine i druge uvozne dažbine</t>
  </si>
  <si>
    <t>5025      </t>
  </si>
  <si>
    <t>Porezi na izvoz</t>
  </si>
  <si>
    <t>5026      </t>
  </si>
  <si>
    <t>Dobit izvoznih ili uvoznih monopola</t>
  </si>
  <si>
    <t>5027      </t>
  </si>
  <si>
    <t>Dobit po osnovu razlike između kupovnog i prodajnog deviznog kursa</t>
  </si>
  <si>
    <t>5028      </t>
  </si>
  <si>
    <t>Porezi na prodaju ili kupovinu deviza</t>
  </si>
  <si>
    <t>5029      </t>
  </si>
  <si>
    <t>Drugi porezi na međunarodnu trgovinu i transakcije</t>
  </si>
  <si>
    <t>5030      </t>
  </si>
  <si>
    <t>DRUGI POREZI (5031 + 5032)</t>
  </si>
  <si>
    <t>5031      </t>
  </si>
  <si>
    <t>Drugi porezi koje isključivo plaćaju preduzeća, odnosno preduzetnici</t>
  </si>
  <si>
    <t>5032      </t>
  </si>
  <si>
    <t>Drugi porezi koje plaćaju ostala lica ili koji se ne mogu identifikovati</t>
  </si>
  <si>
    <t>5033      </t>
  </si>
  <si>
    <t>AKCIZE ( od 5034 do 5039)</t>
  </si>
  <si>
    <t>5034      </t>
  </si>
  <si>
    <t>Akcize na derivate nafte</t>
  </si>
  <si>
    <t>5035      </t>
  </si>
  <si>
    <t>Akcize na duvanske prerađevine</t>
  </si>
  <si>
    <t>5036      </t>
  </si>
  <si>
    <t>Akcize na alkoholna pića</t>
  </si>
  <si>
    <t>5037      </t>
  </si>
  <si>
    <t>Akcize na osvežavajuća bezalkoholna pića</t>
  </si>
  <si>
    <t>5038      </t>
  </si>
  <si>
    <t>Akciza na kafu</t>
  </si>
  <si>
    <t>5039      </t>
  </si>
  <si>
    <t>Druge akcize</t>
  </si>
  <si>
    <t>5040      </t>
  </si>
  <si>
    <t>JEDNOKRATNI POREZ NA EKSTRA PROFIT I EKSTRA IMOVINU STEČENU KORIŠĆENJEM POSEBNIH POGODNOSTI  (od 5041 do 5046)</t>
  </si>
  <si>
    <t>5041      </t>
  </si>
  <si>
    <t>Porez na dohodak, dobit i kapitalnu dobit na teret fizičkih lica</t>
  </si>
  <si>
    <t>5042      </t>
  </si>
  <si>
    <t>Porez na dohodak, dobit i kapitalnu dobit na teret preduzeća i 
ostalih pravnih lica</t>
  </si>
  <si>
    <t>5043      </t>
  </si>
  <si>
    <t>Porez na dohodak, dobit i kapitalnu dobit nerasporediv između fizičkih i pravnih lica</t>
  </si>
  <si>
    <t>5044      </t>
  </si>
  <si>
    <t>Ostali jednokratni porezi na imovinu</t>
  </si>
  <si>
    <t>5045      </t>
  </si>
  <si>
    <t>Ostali porezi koje plaćaju isključivo preduzeća i preduzetnici</t>
  </si>
  <si>
    <t>5046      </t>
  </si>
  <si>
    <t>Ostali porezi koje plaćaju druga ili neidentifikovana lica</t>
  </si>
  <si>
    <t>5047      </t>
  </si>
  <si>
    <t>SOCIJALNI DOPRINOSI (5048 + 5053)</t>
  </si>
  <si>
    <t>5048      </t>
  </si>
  <si>
    <t>DOPRINOSI ZA SOCIJALNO OSIGURANJE (od 5049 do 5052)</t>
  </si>
  <si>
    <t>5049      </t>
  </si>
  <si>
    <t>Doprinosi za socijalno osiguranje na teret zaposlenih</t>
  </si>
  <si>
    <t>5050      </t>
  </si>
  <si>
    <t>Doprinosi za socijalno osiguranje na teret poslodavca</t>
  </si>
  <si>
    <t>5051      </t>
  </si>
  <si>
    <t>Doprinosi za socijalno osiguranje lica koja obavljaju samostalnu delatnost i nezaposlenih lica</t>
  </si>
  <si>
    <t>5052      </t>
  </si>
  <si>
    <t>Doprinosi za socijalno osiguranje koji se ne mogu razvrstati</t>
  </si>
  <si>
    <t>5053      </t>
  </si>
  <si>
    <t>OSTALI SOCIJALNI DOPRINOSI (od 5054 do 5056)</t>
  </si>
  <si>
    <t>5054      </t>
  </si>
  <si>
    <t>Socijalni doprinosi  na teret osiguranika</t>
  </si>
  <si>
    <t>5055      </t>
  </si>
  <si>
    <t>Socijalni doprinosi na teret poslodavaca</t>
  </si>
  <si>
    <t>5056      </t>
  </si>
  <si>
    <t>Imputirani socijalni doprinosi</t>
  </si>
  <si>
    <t>5057      </t>
  </si>
  <si>
    <t>DONACIJE I TRANSFERI (5058 + 5061 + 5064)</t>
  </si>
  <si>
    <t>5058      </t>
  </si>
  <si>
    <t>DONACIJE OD INOSTRANIH DRŽAVA (5059 + 5060)</t>
  </si>
  <si>
    <t>5059      </t>
  </si>
  <si>
    <t>Tekuće donacije od inostranih država</t>
  </si>
  <si>
    <t>5060      </t>
  </si>
  <si>
    <t>Kapitalne donacije od inostranih država</t>
  </si>
  <si>
    <t>5061      </t>
  </si>
  <si>
    <t>DONACIJE OD MEĐUNARODNIH ORGANIZACIJA  (od 5062 do 5065)</t>
  </si>
  <si>
    <t>5062      </t>
  </si>
  <si>
    <t>Tekuće donacije od međunarodnih organizacija</t>
  </si>
  <si>
    <t>5063      </t>
  </si>
  <si>
    <t>Kapitalne donacije od međunarodnih organizacija</t>
  </si>
  <si>
    <t>Tekuće pomoći od EU</t>
  </si>
  <si>
    <t>Kapitalne pomoći od EU</t>
  </si>
  <si>
    <t>TRANSFERI OD DRUGIH NIVOA VLASTI  (5067 + 5068)</t>
  </si>
  <si>
    <t>Tekući transferi od drugih nivoa vlasti</t>
  </si>
  <si>
    <t>Kapitalni transferi od drugih nivoa vlasti</t>
  </si>
  <si>
    <t>Kamate</t>
  </si>
  <si>
    <t>Dividende</t>
  </si>
  <si>
    <t>Povlačenje prihoda od kvazi korporacija</t>
  </si>
  <si>
    <t>Prihod od imovine koji pripada imaocima polisa osiguranja</t>
  </si>
  <si>
    <t>Zakup neproizvedene imovine</t>
  </si>
  <si>
    <t>Finansijske promene na finansijskim lizinzima</t>
  </si>
  <si>
    <t>Prihodi od prodaje dobara i usluga ili zakupa od strane tržišnih organizacija</t>
  </si>
  <si>
    <t>Takse i naknade</t>
  </si>
  <si>
    <t>Sporedne prodaje dobara i usluga  koje vrše državne netržišne jedinice</t>
  </si>
  <si>
    <t>Imputirane prodaje dobara i usluga</t>
  </si>
  <si>
    <t>NOVČANE KAZNE I ODUZETA IMOVINSKA KORIST 
(od 5083 do 5088)</t>
  </si>
  <si>
    <t xml:space="preserve">Prihodi od novčanih kazni za krivična dela </t>
  </si>
  <si>
    <t>Prihodi od novčanih kazni za privredne prestupe</t>
  </si>
  <si>
    <t>Prihodi od novčanih kazni za prekršaje</t>
  </si>
  <si>
    <t>Prihodi od penala</t>
  </si>
  <si>
    <t>Prihodi od oduzete imovinske koristi</t>
  </si>
  <si>
    <t>Ostale novčane kazne, penali i prihodi od oduzete imovinske koristi</t>
  </si>
  <si>
    <t>Tekući dobrovoljni transferi od fizičkih i pravnih lica</t>
  </si>
  <si>
    <t>Kapitalni dobrovoljni transferi od fizičkih i pravnih lica</t>
  </si>
  <si>
    <t>MEŠOVITI I NEODREĐENI PRIHODI (5093)</t>
  </si>
  <si>
    <t>Mešoviti i neodređeni prihodi</t>
  </si>
  <si>
    <t>Memorandumske stavke za refundaciju rashoda</t>
  </si>
  <si>
    <t>MEMORANDUMSKE STAVKE ZA REFUNDACIJU RASHODA IZ PRETHODNE GODINE (5098)</t>
  </si>
  <si>
    <t>Memorandumske stavke za refundaciju 
rashoda iz prethodne godine</t>
  </si>
  <si>
    <t>Transferi između budžetskih korisnika na istom nivou</t>
  </si>
  <si>
    <t>Transferi između organizacija obaveznog socijalnog osiguranja</t>
  </si>
  <si>
    <t>PRIMANJA OD PRODAJE NEFINANSIJSKE IMOVINE 
 (5107 + 5114 + 5121 + 5124)</t>
  </si>
  <si>
    <t>PRIMANJA OD PRODAJE OSNOVNIH SREDSTAVA
(5108 + 5110 + 5112)</t>
  </si>
  <si>
    <t>PRIMANJA OD PRODAJE NEPOKRETNOSTI (5107)</t>
  </si>
  <si>
    <t>Primanja od prodaje nepokretnosti</t>
  </si>
  <si>
    <t>PRIMANJA OD PRODAJE POKRETNE IMOVINE (5111)</t>
  </si>
  <si>
    <t>Primanja od prodaje pokretne imovine</t>
  </si>
  <si>
    <t>PRIMANJA OD PRODAJE OSTALIH OSNOVNIH SREDSTAVA (5113)</t>
  </si>
  <si>
    <t>Primanja od prodaje ostalih osnovnih sredstava</t>
  </si>
  <si>
    <t>PRIMANJA OD PRODAJE ZALIHA (5115 + 5117 + 5119)</t>
  </si>
  <si>
    <t>PRIMANJA OD PRODAJE ROBNIH REZERVI (5116)</t>
  </si>
  <si>
    <t>Primanja od prodaje robnih rezervi</t>
  </si>
  <si>
    <t>PRIMANJA OD PRODAJE ZALIHA PROIZVODNJE (5118</t>
  </si>
  <si>
    <t>Primanja od prodaje zaliha proizvodnje</t>
  </si>
  <si>
    <t>PRIMANJA OD PRODAJE ROBE ZA DALJU PRODAJU (5120)</t>
  </si>
  <si>
    <t>Primanja od prodaje robe za dalju prodaju</t>
  </si>
  <si>
    <t>PRIMANJA OD PRODAJE DRAGOCENOSTI (5122)</t>
  </si>
  <si>
    <t>PRIMANJA OD PRODAJE DRAGOCENOSTI (5123)</t>
  </si>
  <si>
    <t>Primanja od prodaje dragocenosti</t>
  </si>
  <si>
    <t>PRIMANJA OD PRODAJE PRIRODNE IMOVINE
(5125 + 5127 + 5129)</t>
  </si>
  <si>
    <t>PRIMANJA OD PRODAJE ZEMLJIŠTA (5126)</t>
  </si>
  <si>
    <t>Primanja od prodaje zemljišta</t>
  </si>
  <si>
    <t>PRIMANJA OD PRODAJE PODZEMNIH BLAGA (5128</t>
  </si>
  <si>
    <t>Primanja od prodaje podzemnih blaga</t>
  </si>
  <si>
    <t>PRIMANJA OD PRODAJE ŠUMA I VODA (5130)</t>
  </si>
  <si>
    <t>Primanja od prodaje šuma i voda</t>
  </si>
  <si>
    <t>PRIMANJA OD ZADUŽIVANJA I PRODAJE FINANSIJSKE IMOVINE (5132 + 5151)</t>
  </si>
  <si>
    <t>PRIMANJA OD ZADUŽIVANJA (5133 + 5143)</t>
  </si>
  <si>
    <t>PRIMANJA OD DOMAĆIH ZADUŽIVANJA (od 5134 do 5142)</t>
  </si>
  <si>
    <t>Primanja od emitovanja domaćih hartija od vrednosti, izuzev akcija</t>
  </si>
  <si>
    <t>Primanja od zaduživanja od ostalih nivoa vlasti</t>
  </si>
  <si>
    <t>Primanja od zaduživanja od javnih finansijskih institucija u zemlji</t>
  </si>
  <si>
    <t>Primanja od zaduživanja od poslovnih banaka u zemlji</t>
  </si>
  <si>
    <t>Primanja od zaduživanja kod ostalih poverilaca u zemlji</t>
  </si>
  <si>
    <t>Primanja od zaduživanja od domaćinstava u zemlji</t>
  </si>
  <si>
    <t>Primanja od domaćih finansijskih derivata</t>
  </si>
  <si>
    <t>Primanja od domaćih menica</t>
  </si>
  <si>
    <t>Ispravka unutrašnjeg duga</t>
  </si>
  <si>
    <t>PRIMANJA OD INOSTRANOG ZADUŽIVANJA (od 5144 do 5150)</t>
  </si>
  <si>
    <t>Primanja od emitovanja inostranih hartija od vrednosti, izuzev akcija</t>
  </si>
  <si>
    <t>Primanja od zaduživanja od inostranih država</t>
  </si>
  <si>
    <t>Primanja od zaduživanja od multilateralnih institucija</t>
  </si>
  <si>
    <t xml:space="preserve">Primanja od zaduživanja od inostranih poslovnih banaka </t>
  </si>
  <si>
    <t>Primanja od zaduživanja od ostalih inostranih poverilaca</t>
  </si>
  <si>
    <t>Primanja od inostranih finansijskih derivata</t>
  </si>
  <si>
    <t>Ispravka spoljnog duga</t>
  </si>
  <si>
    <t>PRIMANJA OD PRODAJE FINANSIJSKE IMOVINE (5152+ 5162)</t>
  </si>
  <si>
    <t xml:space="preserve">PRIMANJA OD PRODAJE DOMAĆE FINANSIJSKE IMOVINE
 (od 5153do 5161) </t>
  </si>
  <si>
    <t>Primanja od prodaje domaćih hartija od vrednosti, izuzev akcija</t>
  </si>
  <si>
    <t>Primanja od otplate kredita datih ostalim nivoima vlasti</t>
  </si>
  <si>
    <t>Primanja od otplate kredita datih domaćim javnim finansijskim institucijama</t>
  </si>
  <si>
    <t>Primanja od otplate kredita datih domaćim poslovnim bankama</t>
  </si>
  <si>
    <t>Primanja od otplate kredita datih domaćim javnim nefinansijskim institucijama</t>
  </si>
  <si>
    <t xml:space="preserve">Primanja od optlate kredita datih fizičkim licima i domaćinstvima u zemlji </t>
  </si>
  <si>
    <t>Primanja od otplate kredita datih udruženjima građana u zemlji</t>
  </si>
  <si>
    <t>Primanja od otplate kredita datih nefinansijskim privatnim preduzećima u zemlji</t>
  </si>
  <si>
    <t>Primanja od prodaje domaćih akcija i ostalog kapitala</t>
  </si>
  <si>
    <t>PRIMANJA OD PRODAJE STRANE FINANSIJSKE IMOVINE  (od 5163 do 5170)</t>
  </si>
  <si>
    <t>Primanja od prodaje stranih hartija od vrednosti, izuzev akcija</t>
  </si>
  <si>
    <t>Primanja od otplate kredita datih stranim vladama</t>
  </si>
  <si>
    <t>Primanja od otplate kredita datih međunarodnim organizacijama</t>
  </si>
  <si>
    <t>Primanja od otplate kredita datih stranim poslovnim bankama</t>
  </si>
  <si>
    <t>Primanja od otplate kredita datih stranim nefinansijskim institucijama</t>
  </si>
  <si>
    <t>Primanja od otplate kredita datih stranim nevladinim organizacijama</t>
  </si>
  <si>
    <t>Primanja od prodaje stranih akcija i ostalog kapitala</t>
  </si>
  <si>
    <t>Primanja od prodaje strane valute</t>
  </si>
  <si>
    <t xml:space="preserve">II.UKUPNI RASHODI I IZDACI </t>
  </si>
  <si>
    <t>Plate, dodaci i naknade zaposlenih</t>
  </si>
  <si>
    <t xml:space="preserve">Doprinos za penzijsko i invalidsko osiguranje </t>
  </si>
  <si>
    <t>Doprinos za zdravstveno osiguranje</t>
  </si>
  <si>
    <t>Doprinos za nezaposlenost</t>
  </si>
  <si>
    <t>Naknade u naturi  (prevoz mark.)</t>
  </si>
  <si>
    <t>Isplata naknada za vreme odsustvovanja s posla na teret fondova</t>
  </si>
  <si>
    <t xml:space="preserve"> Porodiljsko bolovanje</t>
  </si>
  <si>
    <t xml:space="preserve"> Bolovanje preko 30 dana</t>
  </si>
  <si>
    <t>Invalidnost rada drugog step.</t>
  </si>
  <si>
    <t>Rashodi za obrazovanje dece zaposlenih</t>
  </si>
  <si>
    <t>Otpremnine i pomoći</t>
  </si>
  <si>
    <t xml:space="preserve"> Otpremnina pri odl.u penziju</t>
  </si>
  <si>
    <t xml:space="preserve">Pomoć u slučaju smrti zaposlenog ili člana uže </t>
  </si>
  <si>
    <t>Pomoć u medicinskom lečenju zaposlenog ili 
članova uže porodice i druge pomoći zaposlenom + COVID 19</t>
  </si>
  <si>
    <t>Naknade troškova za zaposlene  (prevoz Got.)</t>
  </si>
  <si>
    <t>Nagrade zaposlenima i ostali posebni rashodi</t>
  </si>
  <si>
    <t>Jubilarne nagrade RFZO</t>
  </si>
  <si>
    <t>Naknada članovima U.O. i -Sa PLBV</t>
  </si>
  <si>
    <t>Naknada članovima N.O. i -Sa PLBV</t>
  </si>
  <si>
    <t>POSLANIČKI DODATAK (5193)</t>
  </si>
  <si>
    <t>Poslanički dodatak</t>
  </si>
  <si>
    <t>SUDIJSKI DODATAK (5193)</t>
  </si>
  <si>
    <t>Sudijski dodatak</t>
  </si>
  <si>
    <t>Troškovi platnog prometa i bankarskih usluga</t>
  </si>
  <si>
    <t>Troškovi platnog prometa</t>
  </si>
  <si>
    <t>Troškovi platnog prometa sopstv. banke</t>
  </si>
  <si>
    <t>Troškovi bankarskih usluga</t>
  </si>
  <si>
    <t>Energetske usluge</t>
  </si>
  <si>
    <t>Usluge za električnu energiju</t>
  </si>
  <si>
    <t>Prirodni gas</t>
  </si>
  <si>
    <t xml:space="preserve"> Lož ulje</t>
  </si>
  <si>
    <t>Centralno grejanje</t>
  </si>
  <si>
    <t>Komunalne usluge</t>
  </si>
  <si>
    <t>Usluge vodovoda i kanalizacije</t>
  </si>
  <si>
    <t>Dimnjačarske usluge</t>
  </si>
  <si>
    <t>Usl.zaštite imovine   PPZ i FTO</t>
  </si>
  <si>
    <t>Odvoz otpada</t>
  </si>
  <si>
    <t>Usluge čišćenja  UZPI</t>
  </si>
  <si>
    <t xml:space="preserve">Usluge čišćenja   po ugovoru </t>
  </si>
  <si>
    <t>Usluge čišćenja   po ugovoru -mašinsko</t>
  </si>
  <si>
    <t>Usluge komunikacija</t>
  </si>
  <si>
    <t xml:space="preserve"> Telefon, teleks i telefaks</t>
  </si>
  <si>
    <t xml:space="preserve"> Internet i slično</t>
  </si>
  <si>
    <t xml:space="preserve"> Usluge mobilnog telefona</t>
  </si>
  <si>
    <t xml:space="preserve"> Pošta-poštanske markice</t>
  </si>
  <si>
    <t>Usluge dostave</t>
  </si>
  <si>
    <t>Troškovi osiguranja</t>
  </si>
  <si>
    <t>Osiguranje vozila</t>
  </si>
  <si>
    <t xml:space="preserve"> Osiguranje ost.dug. IMOVINE</t>
  </si>
  <si>
    <t>Osig.zaposlenih u sl. nesr.na r.</t>
  </si>
  <si>
    <t>Zakup imovine i opreme</t>
  </si>
  <si>
    <t>Zakup nestambenog prostora</t>
  </si>
  <si>
    <t>Zakup administrativne i med.opreme</t>
  </si>
  <si>
    <t>Ostali troškovi</t>
  </si>
  <si>
    <t>Troškovi službenih putovanja u zemlji</t>
  </si>
  <si>
    <t>Troškovi službenih putovanja u inostranstvo</t>
  </si>
  <si>
    <t>Troškovi putovanja u okviru redovnog rada</t>
  </si>
  <si>
    <t>Troškovi putovanja učenika</t>
  </si>
  <si>
    <t>Ostali troškovi transporta</t>
  </si>
  <si>
    <t>Administrativne usluge</t>
  </si>
  <si>
    <t>Kompjuterske usluge</t>
  </si>
  <si>
    <t>Usluge obrazovanja i usavršavanja zaposlenih</t>
  </si>
  <si>
    <t>Usluge informisanja</t>
  </si>
  <si>
    <t>Stručne usluge</t>
  </si>
  <si>
    <t xml:space="preserve"> Prav.zast.-advokatse usluge</t>
  </si>
  <si>
    <t>Nak čl.-Upravni odb.-strani</t>
  </si>
  <si>
    <t>Nakn.čl.-Nadzorni odb.-strani</t>
  </si>
  <si>
    <t xml:space="preserve">Osta.struč.usluge </t>
  </si>
  <si>
    <t>Usluge ISO</t>
  </si>
  <si>
    <t>Specijalizovane usluge-idejna rešenja</t>
  </si>
  <si>
    <t xml:space="preserve"> Ostale stručne usl-autor.hon.</t>
  </si>
  <si>
    <t>4235995-9</t>
  </si>
  <si>
    <t xml:space="preserve"> Ostale str.usl.-tehn.izvodlj.</t>
  </si>
  <si>
    <t xml:space="preserve"> Uverenja, potvrde i dr.</t>
  </si>
  <si>
    <t>Ostale strčne usluge uzp</t>
  </si>
  <si>
    <t xml:space="preserve"> Kurs prof. Ilić</t>
  </si>
  <si>
    <t>Ostale strčne usluge plb</t>
  </si>
  <si>
    <t>Usluge za dom. i ugos.-pranje veša</t>
  </si>
  <si>
    <t>Reprezentacija</t>
  </si>
  <si>
    <t xml:space="preserve"> Reprezentacija</t>
  </si>
  <si>
    <t>Pokloni</t>
  </si>
  <si>
    <t>Hrana -ketering uzp</t>
  </si>
  <si>
    <t xml:space="preserve">Ostale opšte usluge- </t>
  </si>
  <si>
    <t xml:space="preserve"> Ugovor o delu-zap.lice</t>
  </si>
  <si>
    <t>UZP-ugovorena</t>
  </si>
  <si>
    <t>Poljoprivredne usluge</t>
  </si>
  <si>
    <t>Usluge obrazovanja, kulture i sporta</t>
  </si>
  <si>
    <t>Medicinske usluge</t>
  </si>
  <si>
    <t>Interne usluge</t>
  </si>
  <si>
    <t>Usluge javnog zdravstva inspekcija i analiza-i ugov.</t>
  </si>
  <si>
    <t>Ostale med.usl.-protetika</t>
  </si>
  <si>
    <t>Lab.usluge Rfzo-određivanje krvne grupe</t>
  </si>
  <si>
    <t>Lab.usluge Komer.pac.-određivanje krvne grupe</t>
  </si>
  <si>
    <t>Ostale med.usl.-Transfuzija</t>
  </si>
  <si>
    <t>Usluge održavanja autoputeva</t>
  </si>
  <si>
    <t>Usluge održavanja nacionalnih parkova i prirodnih površina</t>
  </si>
  <si>
    <t>Usluge očuvanja životne sredine, nauke i geodetske usluge</t>
  </si>
  <si>
    <t>Ostale specijalizovane usluge</t>
  </si>
  <si>
    <t>Tekuće popravke i održavanje zgrada i objekata</t>
  </si>
  <si>
    <t>Zidarski radovi</t>
  </si>
  <si>
    <t>Stolarski radovi</t>
  </si>
  <si>
    <t>Molerski radovi</t>
  </si>
  <si>
    <t>Radovi na krovu</t>
  </si>
  <si>
    <t>Radovi na vodovodu i kanalizaciji</t>
  </si>
  <si>
    <t>Električne instalacije</t>
  </si>
  <si>
    <t>Radovi na komunikaciujskim objektima</t>
  </si>
  <si>
    <t xml:space="preserve">Ostale usluge  popravke i održavanje zgrada i objekata </t>
  </si>
  <si>
    <t>Ostale usluge  popravke i održavanje zgrada i objekata - UZP</t>
  </si>
  <si>
    <t xml:space="preserve"> Tekuće por.i odr.-Građ.objek.</t>
  </si>
  <si>
    <t>Tekuće pop. i odrz. gradj. -uzp - sop Result</t>
  </si>
  <si>
    <t>Tekuće popravke i održavanje opreme</t>
  </si>
  <si>
    <t xml:space="preserve"> Mehaničke popravke vozila-tekuće popravke i održ.</t>
  </si>
  <si>
    <t xml:space="preserve"> Popravke električne i elektronske opreme-saobraćajna </t>
  </si>
  <si>
    <t xml:space="preserve">  Ostale popravke i održavanje opreme za saobračćaj</t>
  </si>
  <si>
    <t xml:space="preserve">  Održavanje opreme-Nameštaj</t>
  </si>
  <si>
    <t xml:space="preserve"> Računarska oprema-tekuće popravke i održ.</t>
  </si>
  <si>
    <t xml:space="preserve"> Oprema za komunikaciju-tekuće popravke i održ.</t>
  </si>
  <si>
    <t xml:space="preserve"> Elektronska i fotografska oprema-tekuće popravke i </t>
  </si>
  <si>
    <t xml:space="preserve">  Oprema za domaćinstvo i ugostiteljstvo-tekuće </t>
  </si>
  <si>
    <t xml:space="preserve">  Ostala administrativna oprema-tekuće popravke i </t>
  </si>
  <si>
    <t xml:space="preserve">  Tekuće popr.i odr.- med.opreme  </t>
  </si>
  <si>
    <t xml:space="preserve">  Tekuće popr.i odr.-laboratorijske opreme</t>
  </si>
  <si>
    <t xml:space="preserve">  Tekuće popr.i odr.- mernih i kontrolnih instrumenata</t>
  </si>
  <si>
    <t>425291 Tekuće popr.i odr.-OPREME</t>
  </si>
  <si>
    <t>Tekuće popr.i odr.-OPREME -uzpi</t>
  </si>
  <si>
    <t xml:space="preserve"> Tekuće pop. i odrz. opr. sop </t>
  </si>
  <si>
    <t>Administrativni materijal</t>
  </si>
  <si>
    <t xml:space="preserve"> Kancelarijski materijal,toneri </t>
  </si>
  <si>
    <t xml:space="preserve"> Rash.radnu unif.(odel.i cipele)</t>
  </si>
  <si>
    <t xml:space="preserve"> Rash.rad.unif.(ode.i cip.)-UZP</t>
  </si>
  <si>
    <t>Cveće i zelenilo</t>
  </si>
  <si>
    <t xml:space="preserve">Materijali za poljoprivredu </t>
  </si>
  <si>
    <t>Materijali za obrazovanje i usavršavanje zaposlenih</t>
  </si>
  <si>
    <t>Materijali za saobraćaj</t>
  </si>
  <si>
    <t>Materijali za očuvanje životne sredine i nauku</t>
  </si>
  <si>
    <t>Materijali za obrazovanje, kulturu i sport</t>
  </si>
  <si>
    <t>Medicinski i laboratorijski materijali</t>
  </si>
  <si>
    <t>Med.mat.-sanitetski,laborator.</t>
  </si>
  <si>
    <t xml:space="preserve"> Medic. mat.-UGRADNI MAT.</t>
  </si>
  <si>
    <t xml:space="preserve"> Materijal za dijalizu</t>
  </si>
  <si>
    <t xml:space="preserve"> Lekovi u Z.U.</t>
  </si>
  <si>
    <t xml:space="preserve"> Krv</t>
  </si>
  <si>
    <t xml:space="preserve"> Citostatici sa C liste</t>
  </si>
  <si>
    <t xml:space="preserve"> Citostatici B-lista</t>
  </si>
  <si>
    <t>Lekovi van liste + medicinski gaovi</t>
  </si>
  <si>
    <t>Lekovi van liste + retki tumori i urođ,bol</t>
  </si>
  <si>
    <t xml:space="preserve"> Lekovi - klinička ispit.</t>
  </si>
  <si>
    <t>Ostali medicinski i lab.i mat.</t>
  </si>
  <si>
    <t>Materijali za održavanje higijene i ugostiteljstvo</t>
  </si>
  <si>
    <t>Proizvodi za ČIŠĆENJE (kimberli deo hig.)</t>
  </si>
  <si>
    <t>KIBID- enteralna ishr</t>
  </si>
  <si>
    <t xml:space="preserve"> Hrana-UZP-i</t>
  </si>
  <si>
    <t xml:space="preserve"> Piće-Voda za aparate</t>
  </si>
  <si>
    <t>Materijali za posebne namene</t>
  </si>
  <si>
    <t xml:space="preserve"> Potrošni materijal-tehnički</t>
  </si>
  <si>
    <t xml:space="preserve"> Rezervni delovi</t>
  </si>
  <si>
    <t>Ostali mat.</t>
  </si>
  <si>
    <t xml:space="preserve"> Materijal rehabilitacije</t>
  </si>
  <si>
    <t xml:space="preserve"> Ostali medicinski materijal-ne fakturiše se</t>
  </si>
  <si>
    <t>Amortizacija zgrada i građevinskih objekata</t>
  </si>
  <si>
    <t>Amortizacija opreme</t>
  </si>
  <si>
    <t>Amortizacija ostalih nekretnina i opreme</t>
  </si>
  <si>
    <t>AMORTIZACIJA KULTIVISANE IMOVINE (5247)</t>
  </si>
  <si>
    <t>Amortizacija kultivisane imovine</t>
  </si>
  <si>
    <t>UPOTREBA DRAGOCENOSTI (5249</t>
  </si>
  <si>
    <t>Upotreba dragocenosti</t>
  </si>
  <si>
    <t>UPOTREBA PRIRODNE IMOVINE(od 5251 do 5253)</t>
  </si>
  <si>
    <t>Upotreba zemljišta</t>
  </si>
  <si>
    <t>Upotreba podzemnog blaga</t>
  </si>
  <si>
    <t>Upotreba šuma i voda</t>
  </si>
  <si>
    <t>AMORTIZACIJA NEMATERIJALNE IMOVINE (5255)</t>
  </si>
  <si>
    <t>Amortizacija nematerijalne imovine</t>
  </si>
  <si>
    <t>OTPLATA DOMAĆIH KAMATA (od 5258 do 5266)</t>
  </si>
  <si>
    <t>Otplata kamata na domaće hartije od vrednosti</t>
  </si>
  <si>
    <t>Otplata kamata ostalim nivoima vlasti</t>
  </si>
  <si>
    <t>Otplata kamata domaćim javnim finansijskim institucijama</t>
  </si>
  <si>
    <t>Otplata kamata domaćim poslovnim bankama</t>
  </si>
  <si>
    <t>Otplata kamata ostalim domaćim kreditorima</t>
  </si>
  <si>
    <t>Otplata kamata domaćinstvima u zemlji</t>
  </si>
  <si>
    <t>Otplata kamata na domaće finansijske derivate</t>
  </si>
  <si>
    <t>Otplata kamata na domaće menice</t>
  </si>
  <si>
    <t>OTPLATA STRANIH KAMATA (od 5268 do 5273)</t>
  </si>
  <si>
    <t>Otplata kamata na strane hartije od vrednosti</t>
  </si>
  <si>
    <t>Otplata kamata stranim vladama</t>
  </si>
  <si>
    <t>Otplata kamata multilateralnim institucijama</t>
  </si>
  <si>
    <t>Otplata kamata stranim poslovnim bankama</t>
  </si>
  <si>
    <t>Otplata kamata ostalim stranim kreditorima</t>
  </si>
  <si>
    <t>Otplata kamata na strane finansijske derivate</t>
  </si>
  <si>
    <t>OTPLATA KAMATA PO GARANCIJAMA (5275)</t>
  </si>
  <si>
    <t>Otplata kamata po garancijama</t>
  </si>
  <si>
    <t>Negativne kursne razlike</t>
  </si>
  <si>
    <t>Kazne za kašnjenje</t>
  </si>
  <si>
    <t>Takse koje proističu iz zaduživanja</t>
  </si>
  <si>
    <t>SUBVENCIJE(5281 + 5284 + 5287 + 5290)</t>
  </si>
  <si>
    <t>SUBVENCIJE JAVNIM NEFINANSIJSKIM PREDUZEĆIMA I ORGANIZACIJAMA
 (5282 + 5283))</t>
  </si>
  <si>
    <t>Tekuće subvencije javnim nefinansijskim preduzećima i organizacijama</t>
  </si>
  <si>
    <t>Kapitalne subvencije javnim nefinansijskim preduzećima i organizacijama</t>
  </si>
  <si>
    <t>SUBVENCIJE PRIVATNIM FINANSIJSKIM INSTITUCIJAMA (5285 + 5286)</t>
  </si>
  <si>
    <t>Tekuće subvencije privatnim finansijskim institucijama</t>
  </si>
  <si>
    <t>Kapitalne subvencije privatnim finansijskim institucijama</t>
  </si>
  <si>
    <t>SUBVENCIJE JAVNIM FINANSIJSKIM INSTITUCIJAMA(5288 + 5289)</t>
  </si>
  <si>
    <t>Tekuće subvencije javnim finansijskim institucijama</t>
  </si>
  <si>
    <t>Kapitalne subvencije javnim finansijskim institucijama</t>
  </si>
  <si>
    <t>SUBVENCIJE PRIVATNIM PREDUZEĆIMA (5291 + 5292)</t>
  </si>
  <si>
    <t>Tekuće subvencije privatnim preduzećima</t>
  </si>
  <si>
    <t>Kapitalne subvencije privatnim preduzećima</t>
  </si>
  <si>
    <t>DONACIJE STRANIM VLADAMA  (5295 + 5296)</t>
  </si>
  <si>
    <t>Tekuće donacije stranim vladama</t>
  </si>
  <si>
    <t>Kapitalne donacije stranim vladama</t>
  </si>
  <si>
    <t>DOTACIJE MEĐUNARODNIM ORGANIZACIJAMA (5298 + 5299)</t>
  </si>
  <si>
    <t>Tekuće dotacije međunarodnim organizacijama</t>
  </si>
  <si>
    <t>Kapitalne dotacije međunarodnim organizacijama</t>
  </si>
  <si>
    <t>TRANSFERI OSTALIM NIVOIMA VLASTI(5301 + 5302)</t>
  </si>
  <si>
    <t>Tekuće transferi ostalim nivoima vlasti</t>
  </si>
  <si>
    <t>Kapitalne transferi ostalim nivoima vlasti</t>
  </si>
  <si>
    <t>DOTACIJE ORGANIZACIJAMA OBAVEZNOG SOCIJALNOG OSIGURANJA 
(5304 + 5305)</t>
  </si>
  <si>
    <t>Tekuće dotacije organizacijama obaveznog socijalnog osiguranja</t>
  </si>
  <si>
    <t>Kapitalne dotacije organizacijama obaveznog socijalnog osiguranja</t>
  </si>
  <si>
    <t>Ostale tekuće dotacije i transferi</t>
  </si>
  <si>
    <t>Ostale kapitalne dotacije i transferi</t>
  </si>
  <si>
    <t>SOCIJALNO OSIGURANJE I SOCIJALNA ZAŠTITA  (5310 + 5314)</t>
  </si>
  <si>
    <t>PRAVA IZ SOCIJALNOG OSIGURANJA (ORGANIZACIJE OBAVEZNOG SOCIJALNOG OSIGURANJA) (od 5311 do 5313)</t>
  </si>
  <si>
    <t>Prava iz socijalnog osiguranja koja se isplaćuju neposredno domaćinstvima</t>
  </si>
  <si>
    <t>Prava iz socijalnog osiguranja koja se isplaćuju neposredno pružaocima usluga</t>
  </si>
  <si>
    <t>Transferi drugim organizacijama obaveznog socijalnog osiguranja za doprinose za osiguranje</t>
  </si>
  <si>
    <t>NAKNADE ZA SOCIJALNU ZAŠTITU IZ BUDŽETA(od 5315 do 5323)</t>
  </si>
  <si>
    <t>Naknade iz budžeta u slučaju bolesti i invalidnosti</t>
  </si>
  <si>
    <t xml:space="preserve">Naknade iz budžeta za porodiljsko odsustvo </t>
  </si>
  <si>
    <t xml:space="preserve">Naknade iz budžeta za decu i porodicu </t>
  </si>
  <si>
    <t xml:space="preserve">Naknade iz budžeta za slučaj nezaposlenosti </t>
  </si>
  <si>
    <t>Starosne i porodične penzije iz budžeta</t>
  </si>
  <si>
    <t>Naknade iz budžeta u slučaju smrti</t>
  </si>
  <si>
    <t xml:space="preserve">Naknade iz budžeta za obrazovanje, kulturu, nauku i sport </t>
  </si>
  <si>
    <t xml:space="preserve">Naknade iz budžeta za stanovanje i život </t>
  </si>
  <si>
    <t>Ostale naknade iz budžeta</t>
  </si>
  <si>
    <t>DOTACIJE NEVLADINIM ORGANIZACIJAMA  (5326 + 5327)</t>
  </si>
  <si>
    <t>Dotacije neprofitnim organizacijama koje pružaju pomoć domaćinstvima</t>
  </si>
  <si>
    <t>Dotacije ostalim neprofitnim institucijama</t>
  </si>
  <si>
    <t>Ostali porezi</t>
  </si>
  <si>
    <t xml:space="preserve"> Registracija vozila-drumarine</t>
  </si>
  <si>
    <t xml:space="preserve"> Porez na donacije - PDV</t>
  </si>
  <si>
    <t>Obavezne takse</t>
  </si>
  <si>
    <t xml:space="preserve"> Republičke takse</t>
  </si>
  <si>
    <t xml:space="preserve"> Gradske takse</t>
  </si>
  <si>
    <t xml:space="preserve"> Sudske takse</t>
  </si>
  <si>
    <t>Novčane kazne</t>
  </si>
  <si>
    <t xml:space="preserve">Novčane kazne i penali po rešenju sudova </t>
  </si>
  <si>
    <t xml:space="preserve"> NAKNADA ŠTETE ZA POVREDE ILI ŠTETU NASTALU USLED ELEMENTARNIH NEPOGODA ILI DRUGIH PRIRODNIH UZROKA   (5335 + 5336)</t>
  </si>
  <si>
    <t>Naknada štete za povrede ili štetu nastalu usled elementarnih nepogoda</t>
  </si>
  <si>
    <t>Naknada štete od divljači</t>
  </si>
  <si>
    <t>NAKNADA ŠTETE ZA POVREDE ILI ŠTETU NANETU OD STRANE DRŽAVNIH ORGANA (5336)</t>
  </si>
  <si>
    <t>Naknada štete za povrede ili štetu nanetu od strane državnih organa</t>
  </si>
  <si>
    <t>RASHODI KOJI SE FINANSIRAJU IZ SREDSTAVA ZA REALIZACIJU NACIONALNOG INVESTICIONOG PLANA (5340)</t>
  </si>
  <si>
    <t>Rashodi koji se finansiraju iz sredstava za realizaciju nacionalnog investicionog plana</t>
  </si>
  <si>
    <t>Kupovina zgrada i objekata</t>
  </si>
  <si>
    <t>Izgradnja zgrada i objekata</t>
  </si>
  <si>
    <t xml:space="preserve"> Bolnica-Kamenica II-sa PDV-om</t>
  </si>
  <si>
    <t>Privođenje nameni dela prostora u objektu Kamenice 2</t>
  </si>
  <si>
    <t>*Adaptacija i preoblikovanje postojećeg objekta Instituta na mestu veza sa novim objektom</t>
  </si>
  <si>
    <t>* Nadzor,projektovanje i tehn.prijem</t>
  </si>
  <si>
    <r>
      <t>Kapitalno održavanje zgrada i objekata-</t>
    </r>
    <r>
      <rPr>
        <i/>
        <sz val="11"/>
        <color rgb="FFFF0000"/>
        <rFont val="Calibri"/>
        <family val="2"/>
        <scheme val="minor"/>
      </rPr>
      <t>(uzp)</t>
    </r>
  </si>
  <si>
    <r>
      <t xml:space="preserve">Kapitalno održavanje zgrada i objekata-bolnica  </t>
    </r>
    <r>
      <rPr>
        <i/>
        <sz val="11"/>
        <color rgb="FF0000FF"/>
        <rFont val="Calibri"/>
        <family val="2"/>
        <scheme val="minor"/>
      </rPr>
      <t>APV+</t>
    </r>
    <r>
      <rPr>
        <b/>
        <i/>
        <sz val="11"/>
        <color rgb="FF0000FF"/>
        <rFont val="Calibri"/>
        <family val="2"/>
        <scheme val="minor"/>
      </rPr>
      <t>(Institut)</t>
    </r>
  </si>
  <si>
    <t>Oprema za saobraćaj</t>
  </si>
  <si>
    <t>Administrativna oprema</t>
  </si>
  <si>
    <t>Nemedicinska oprema- Nameštaj</t>
  </si>
  <si>
    <t xml:space="preserve"> Oprema-UZP</t>
  </si>
  <si>
    <t xml:space="preserve"> Računarska oprema</t>
  </si>
  <si>
    <t xml:space="preserve">Telefonske centrale s pripadajućim instalacijama i </t>
  </si>
  <si>
    <r>
      <t>Oprema za ugostiteljsvo-</t>
    </r>
    <r>
      <rPr>
        <b/>
        <i/>
        <sz val="11"/>
        <color rgb="FFFF0000"/>
        <rFont val="Calibri"/>
        <family val="2"/>
        <scheme val="minor"/>
      </rPr>
      <t>(uzp)</t>
    </r>
  </si>
  <si>
    <t>Oprema za poljoprivredu</t>
  </si>
  <si>
    <t xml:space="preserve">Oprema za zaštitu životne sredine </t>
  </si>
  <si>
    <t>Telefoni</t>
  </si>
  <si>
    <t xml:space="preserve"> Elektronska oprema</t>
  </si>
  <si>
    <t>Medicinska i laboratorijska oprema</t>
  </si>
  <si>
    <t>Medicinaka oprema- opremanje</t>
  </si>
  <si>
    <t>Medicinska Oprema -Institutska</t>
  </si>
  <si>
    <t>Medicinska i laboratorijska oprema  APV</t>
  </si>
  <si>
    <t>Medicinska i laboratorijska oprema - horizont</t>
  </si>
  <si>
    <t>Oprema za obrazovanje, nauku,  kulturu i sport</t>
  </si>
  <si>
    <t>Oprema za vojsku</t>
  </si>
  <si>
    <t>Oprema za javnu bezbednost</t>
  </si>
  <si>
    <t>Oprema za proizvodnju, motorna, nepokretna i nemotorna oprema</t>
  </si>
  <si>
    <t>Oprema za proizvodnju</t>
  </si>
  <si>
    <r>
      <t>Oprema za proizvodnju-Kompresor za čilere-</t>
    </r>
    <r>
      <rPr>
        <i/>
        <sz val="11"/>
        <color rgb="FFFF0000"/>
        <rFont val="Calibri"/>
        <family val="2"/>
        <scheme val="minor"/>
      </rPr>
      <t>(uzp)</t>
    </r>
  </si>
  <si>
    <r>
      <t>Motorna oprema-maš za preanje i sušenje veša-</t>
    </r>
    <r>
      <rPr>
        <i/>
        <sz val="11"/>
        <color rgb="FFFF0000"/>
        <rFont val="Calibri"/>
        <family val="2"/>
        <scheme val="minor"/>
      </rPr>
      <t>(uzp)</t>
    </r>
  </si>
  <si>
    <t>OSTALE NEKRETNINE I OPREMA (5359)</t>
  </si>
  <si>
    <t>Ostale nekretnine i oprema</t>
  </si>
  <si>
    <t>KULTIVISANA IMOVINA (5361)</t>
  </si>
  <si>
    <t>Kultivisana imovina</t>
  </si>
  <si>
    <t>NEMATERIJALNA IMOVINA (5363)</t>
  </si>
  <si>
    <t>Nematerijalna imovine</t>
  </si>
  <si>
    <t>ZALIHE (5365 + 5367 + 5371)</t>
  </si>
  <si>
    <t>ROBNE REZERVE (5366)</t>
  </si>
  <si>
    <t>Robne rezerve</t>
  </si>
  <si>
    <t>ZALIHE PROIZVODNJE(od 5368 do 5370)</t>
  </si>
  <si>
    <t>Zalihe materijala</t>
  </si>
  <si>
    <t>Zalihe nedovršene proizvodnje</t>
  </si>
  <si>
    <t>Zalihe gotovih proizvoda</t>
  </si>
  <si>
    <t>ZALIHE ROBE ZA DALJU PRODAJU (5372)</t>
  </si>
  <si>
    <t>Zalihe robe za dalju prodaju</t>
  </si>
  <si>
    <t>DRAGOCENOSTI (5374)</t>
  </si>
  <si>
    <t>DRAGOCENOSTI (5375)</t>
  </si>
  <si>
    <t>Dragocenosti</t>
  </si>
  <si>
    <t>PRIRODNA IMOVINA(5377 + 5379 + 5381)</t>
  </si>
  <si>
    <t>ZEMLJIŠTE (5378)</t>
  </si>
  <si>
    <t>Zemljište</t>
  </si>
  <si>
    <t>RUDNA BOGATSTVA (5380)</t>
  </si>
  <si>
    <t>Kopovi</t>
  </si>
  <si>
    <t>ŠUME I VODE (5382 + 5383)</t>
  </si>
  <si>
    <t>Šume</t>
  </si>
  <si>
    <t>Vode</t>
  </si>
  <si>
    <t>NEFINANSIJSKA IMOVINA KOJA SE FINANSIRA IZ SREDSTAVA ZA REALIZACIJU NACIONALNOG INVESTICIONOG PLANA (5385)</t>
  </si>
  <si>
    <t>NEFINANSIJSKA IMOVINA KOJA SE FINANSIRA IZ SREDSTAVA ZA REALIZACIJU NACIONALNOG INVESTICIONOG PLANA (5386)</t>
  </si>
  <si>
    <t>Nefinansijska imovina koja se finansira iz sredstava za realizaciju nacionalnog investicionog plana</t>
  </si>
  <si>
    <t>IZDACI ZA OTPLATU GLAVNICE I NABAVKU FINANSIJSKE IMOVINE  (5388 + 5413)</t>
  </si>
  <si>
    <t xml:space="preserve"> OTPLATA GLAVNICE (5389 + 5399 + 5407 + 5409 + 5411)</t>
  </si>
  <si>
    <t>OTPLATA GLAVNICE DOMAĆIM KREDITORIMA (od 5390 do 5398)</t>
  </si>
  <si>
    <t>Otplata glavnice na domaće hartije od vrednosti, izuzev akcija</t>
  </si>
  <si>
    <t>Otplata glavnice ostalim nivoima vlasti</t>
  </si>
  <si>
    <t>Otplata glavnice domaćim javnim finansijskim institucijama</t>
  </si>
  <si>
    <t>Otplata glavnice domaćim poslovnim bankama</t>
  </si>
  <si>
    <t>Otplata glavnice ostalim domaćim kreditorima</t>
  </si>
  <si>
    <t>Otplata glavnice domaćinstvima u zemlji</t>
  </si>
  <si>
    <t xml:space="preserve">Otplata glavnice na domaće finansijske derivate </t>
  </si>
  <si>
    <t>Otplata domaćih menica</t>
  </si>
  <si>
    <t>OTPLATA GLAVNICE STRANIM KREDITORIMA (od 5400 do 5406</t>
  </si>
  <si>
    <t>Otplata glavnice na strane hartije od vrednosti, izuzev akcija</t>
  </si>
  <si>
    <t>Otplata glavnice stranim vladama</t>
  </si>
  <si>
    <t>Otplata glavnice multilateralnim institucijama</t>
  </si>
  <si>
    <t>Otplata glavnice stranim poslovnim bankama</t>
  </si>
  <si>
    <t>Otplata glavnice ostalim stranim kreditorima</t>
  </si>
  <si>
    <t>Otplata glavnice na strane finansijske derivate</t>
  </si>
  <si>
    <t>OTPLATA GLAVNICE PO GARANCIJAMA (5408)</t>
  </si>
  <si>
    <t>Otplata glavnice po garancijama</t>
  </si>
  <si>
    <t>OTPLATA GLAVNICE ZA FINANSIJSKI LIZING (5410)</t>
  </si>
  <si>
    <t>Otplata glavnice za finansijski lizing</t>
  </si>
  <si>
    <t>OTPLATA GARANCIJA PO KOMERCIJALNIM TRANSAKCIJAMA(5412)</t>
  </si>
  <si>
    <t>Otplata glavnice po komercijalnim transakcijama</t>
  </si>
  <si>
    <t>NABAVKA FINANSIJSKE IMOVINE (5414 + 5424 + 5433)</t>
  </si>
  <si>
    <t>NABAVKA DOMAĆE FINANSIJSKE IMOVINE (od 5415 do 5423)</t>
  </si>
  <si>
    <t>Nabavka domaćih hartija od vrednosti, izuzev akcija</t>
  </si>
  <si>
    <t>Krediti ostalim nivoima vlasti</t>
  </si>
  <si>
    <t>Krediti domaćim javnim finansijskim institucijama</t>
  </si>
  <si>
    <t>Krediti domaćim poslovnim bankama</t>
  </si>
  <si>
    <t>Krediti domaćim nefinansijskim javnim institucijama</t>
  </si>
  <si>
    <t>Krediti fizičkim licima i domaćinstvima u zemlji</t>
  </si>
  <si>
    <t>Krediti nevladinim organizacijama u zemlji</t>
  </si>
  <si>
    <t>Krediti domaćim nefinansijskim privatnim preduzećima</t>
  </si>
  <si>
    <t>Nabavka domaćih akcija i ostalog kapitala</t>
  </si>
  <si>
    <t>NABAVKA STRANE FINANSIJSKE IMOVINE (od 5425 do 5432)</t>
  </si>
  <si>
    <t>Nabavka stranih hartija od vrednosti, izuzev akcija</t>
  </si>
  <si>
    <t>Krediti stranim vladama</t>
  </si>
  <si>
    <t>Krediti međunarodnim organizacijama</t>
  </si>
  <si>
    <t>Krediti stranim poslovnim bankama</t>
  </si>
  <si>
    <t>Krediti stranim nefinansijskim institucijama</t>
  </si>
  <si>
    <t>Krediti stranim nevladinim organizacijama</t>
  </si>
  <si>
    <t>Nabavka stranih akcija i ostalog kapitala</t>
  </si>
  <si>
    <t>Kupovina strane valute</t>
  </si>
  <si>
    <t>NABAVKA FINANSIJSKE IMOVINE KOJA SE FINANSIRA IZ SREDSTAVA ZA REALIZACIJU NACIONALNOG INVESTICIONOG PLANA (5434)</t>
  </si>
  <si>
    <t>Nabavka finansijske imovine koja se finansira iz sredstava za realizaciju nacionalnog investicionog plana</t>
  </si>
  <si>
    <t>Redni 
Broj</t>
  </si>
  <si>
    <t>III. UTVRĐIVANJE RAZLIKE IZMEĐU ODOBRENIH SREDSTAVA I IZVRŠENJA</t>
  </si>
  <si>
    <t>Višak prihoda i primanja – budžetski suficit  (5436 – 5437) &gt; 0</t>
  </si>
  <si>
    <t>Manjak prihoda i primanja –budžetski deficit (5437 – 5436) &gt; 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</si>
  <si>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</si>
  <si>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VIŠAK PRIMANJA (5440 – 5441) &gt; 0</t>
  </si>
  <si>
    <t>MANJAK PRIMANJA  (5441 – 5440) &gt; 0</t>
  </si>
  <si>
    <t>VIŠAK NOVČANIH PRILIVA  (5171 - 5435) &gt; 0</t>
  </si>
  <si>
    <t>MANJAK NOVČANIH PRILIVA (5435 - 5171) &gt; 0</t>
  </si>
  <si>
    <t>Služba za ekon.fin.poslove</t>
  </si>
  <si>
    <t>za period od 01.01.2021 - 31.12.2021. godine</t>
  </si>
  <si>
    <t xml:space="preserve">Nemedicinska oprema- Nameštaj po meri </t>
  </si>
  <si>
    <t>Projektno planiranje i nadzor-</t>
  </si>
  <si>
    <t>OK</t>
  </si>
  <si>
    <r>
      <t xml:space="preserve">PLATE, DODACI I NAKNADE ZAPOSLENIH (ZARADE)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(5176)</t>
    </r>
  </si>
  <si>
    <r>
      <rPr>
        <b/>
        <sz val="10"/>
        <rFont val="Calibri"/>
        <family val="2"/>
        <scheme val="minor"/>
      </rPr>
      <t>NAKNADE U NATURI</t>
    </r>
    <r>
      <rPr>
        <sz val="9"/>
        <rFont val="Calibri"/>
        <family val="2"/>
        <scheme val="minor"/>
      </rPr>
      <t xml:space="preserve"> (5182)</t>
    </r>
  </si>
  <si>
    <r>
      <rPr>
        <b/>
        <sz val="10"/>
        <rFont val="Calibri"/>
        <family val="2"/>
        <scheme val="minor"/>
      </rPr>
      <t xml:space="preserve">SOCIJALNI DOPRINOSI NA TERET POSLODAVCA </t>
    </r>
    <r>
      <rPr>
        <sz val="9"/>
        <rFont val="Calibri"/>
        <family val="2"/>
        <scheme val="minor"/>
      </rPr>
      <t xml:space="preserve"> (od 5178 do 5180)</t>
    </r>
  </si>
  <si>
    <r>
      <t>SOCIJALNA DAVANJA ZAPOSLENIMA</t>
    </r>
    <r>
      <rPr>
        <sz val="9"/>
        <rFont val="Calibri"/>
        <family val="2"/>
        <scheme val="minor"/>
      </rPr>
      <t xml:space="preserve">  (od 5184 do 5187)</t>
    </r>
  </si>
  <si>
    <r>
      <rPr>
        <b/>
        <sz val="10"/>
        <rFont val="Calibri"/>
        <family val="2"/>
        <scheme val="minor"/>
      </rPr>
      <t xml:space="preserve">NAKNADE TROŠKOVA ZA ZAPOSLENE </t>
    </r>
    <r>
      <rPr>
        <sz val="9"/>
        <rFont val="Calibri"/>
        <family val="2"/>
        <scheme val="minor"/>
      </rPr>
      <t>(5189)</t>
    </r>
  </si>
  <si>
    <r>
      <t>NAGRADE ZAPOSLENIMA I OSTALI POSEBNI RASHODI</t>
    </r>
    <r>
      <rPr>
        <sz val="9"/>
        <rFont val="Calibri"/>
        <family val="2"/>
        <scheme val="minor"/>
      </rPr>
      <t xml:space="preserve"> (5119)</t>
    </r>
  </si>
  <si>
    <r>
      <rPr>
        <b/>
        <sz val="11"/>
        <rFont val="Calibri"/>
        <family val="2"/>
      </rPr>
      <t xml:space="preserve">KORIŠĆENJE USLUGA I ROBA </t>
    </r>
    <r>
      <rPr>
        <b/>
        <sz val="10"/>
        <rFont val="Calibri"/>
        <family val="2"/>
      </rPr>
      <t xml:space="preserve"> </t>
    </r>
    <r>
      <rPr>
        <sz val="9"/>
        <rFont val="Calibri"/>
        <family val="2"/>
      </rPr>
      <t xml:space="preserve">(5197 + 5205 + 5211 + 5220 + 5228 + 5231) </t>
    </r>
  </si>
  <si>
    <r>
      <t>STALNI TROŠKOVI</t>
    </r>
    <r>
      <rPr>
        <sz val="9"/>
        <rFont val="Calibri"/>
        <family val="2"/>
        <scheme val="minor"/>
      </rPr>
      <t xml:space="preserve"> (od 5198 do 5204)</t>
    </r>
  </si>
  <si>
    <r>
      <t xml:space="preserve">TROŠKOVI PUTOVANJA </t>
    </r>
    <r>
      <rPr>
        <sz val="9"/>
        <rFont val="Calibri"/>
        <family val="2"/>
        <scheme val="minor"/>
      </rPr>
      <t xml:space="preserve"> (od 5206 do 5210)</t>
    </r>
  </si>
  <si>
    <r>
      <t>USLUGE PO UGOVORU</t>
    </r>
    <r>
      <rPr>
        <sz val="9"/>
        <rFont val="Calibri"/>
        <family val="2"/>
        <scheme val="minor"/>
      </rPr>
      <t xml:space="preserve">  (od 5212 do 5219)</t>
    </r>
  </si>
  <si>
    <r>
      <t xml:space="preserve">SPECIJALIZOVANE USLUGE </t>
    </r>
    <r>
      <rPr>
        <sz val="10"/>
        <rFont val="Calibri"/>
        <family val="2"/>
        <scheme val="minor"/>
      </rPr>
      <t xml:space="preserve">  (</t>
    </r>
    <r>
      <rPr>
        <sz val="9"/>
        <rFont val="Calibri"/>
        <family val="2"/>
        <scheme val="minor"/>
      </rPr>
      <t>od 5221 do 5227)</t>
    </r>
  </si>
  <si>
    <r>
      <t xml:space="preserve">TEKUĆE POPRAVKE I ODRŽAVANJE </t>
    </r>
    <r>
      <rPr>
        <sz val="9"/>
        <rFont val="Calibri"/>
        <family val="2"/>
        <scheme val="minor"/>
      </rPr>
      <t xml:space="preserve"> (5229 + 5230)</t>
    </r>
  </si>
  <si>
    <r>
      <t xml:space="preserve">MATERIJAL  </t>
    </r>
    <r>
      <rPr>
        <sz val="11"/>
        <rFont val="Calibri"/>
        <family val="2"/>
        <scheme val="minor"/>
      </rPr>
      <t>(od 5232 do 5240)</t>
    </r>
  </si>
  <si>
    <r>
      <t xml:space="preserve">AMORTIZACIJA I UPOTREBA SREDSTAVA ZA RAD
 </t>
    </r>
    <r>
      <rPr>
        <b/>
        <sz val="9"/>
        <rFont val="Calibri"/>
        <family val="2"/>
        <scheme val="minor"/>
      </rPr>
      <t xml:space="preserve"> (5242 + 5246 + 5248 + 5250 + 5254)</t>
    </r>
  </si>
  <si>
    <r>
      <t xml:space="preserve">AMORTIZACIJA NEKRETNINA I OPREME  </t>
    </r>
    <r>
      <rPr>
        <sz val="9"/>
        <rFont val="Calibri"/>
        <family val="2"/>
        <scheme val="minor"/>
      </rPr>
      <t xml:space="preserve"> (od 5243 do 5245)</t>
    </r>
  </si>
  <si>
    <r>
      <t xml:space="preserve">IZDACI ZA NEFINANSIJSKU IMOVINU  </t>
    </r>
    <r>
      <rPr>
        <sz val="9"/>
        <color rgb="FFC00000"/>
        <rFont val="Calibri"/>
        <family val="2"/>
        <scheme val="minor"/>
      </rPr>
      <t>(5342 + 5364 + 5373 + 5376 + 5384)</t>
    </r>
  </si>
  <si>
    <r>
      <rPr>
        <b/>
        <sz val="10"/>
        <rFont val="Calibri"/>
        <family val="2"/>
        <scheme val="minor"/>
      </rPr>
      <t xml:space="preserve">OTPLATA KAMATA I PRATEĆI TROŠKOVI ZADUŽIVANJA 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scheme val="minor"/>
      </rPr>
      <t>(5257 + 5267 + 5274 + 5276)</t>
    </r>
  </si>
  <si>
    <r>
      <t xml:space="preserve">PRATEĆI TROŠKOVI ZADUŽIVANJA  </t>
    </r>
    <r>
      <rPr>
        <sz val="9"/>
        <rFont val="Calibri"/>
        <family val="2"/>
        <scheme val="minor"/>
      </rPr>
      <t>(od 5277 do 5279)</t>
    </r>
  </si>
  <si>
    <r>
      <t xml:space="preserve">DONACIJE, DOTACIJE I TRANSFERI </t>
    </r>
    <r>
      <rPr>
        <sz val="9"/>
        <rFont val="Calibri"/>
        <family val="2"/>
        <scheme val="minor"/>
      </rPr>
      <t xml:space="preserve"> (5294 + 5297 + 5300 + 5303 + 5306)</t>
    </r>
  </si>
  <si>
    <r>
      <t>OSTALE DOTACIJE I TRANSFERI</t>
    </r>
    <r>
      <rPr>
        <sz val="9"/>
        <rFont val="Calibri"/>
        <family val="2"/>
        <scheme val="minor"/>
      </rPr>
      <t xml:space="preserve"> (5307 + 5308)</t>
    </r>
  </si>
  <si>
    <r>
      <t xml:space="preserve">OSTALI RASHODI   </t>
    </r>
    <r>
      <rPr>
        <sz val="9"/>
        <rFont val="Calibri"/>
        <family val="2"/>
        <scheme val="minor"/>
      </rPr>
      <t xml:space="preserve"> (5325 + 5328 + 5332 + 5334 + 5337 + 5339)</t>
    </r>
  </si>
  <si>
    <r>
      <t xml:space="preserve">POREZI, OBAVEZNE TAKSE I KAZNE  </t>
    </r>
    <r>
      <rPr>
        <sz val="9"/>
        <rFont val="Calibri"/>
        <family val="2"/>
        <scheme val="minor"/>
      </rPr>
      <t>(od 5329 do 5331)</t>
    </r>
  </si>
  <si>
    <r>
      <t xml:space="preserve">NOVČANE KAZNE I PENALI PO REŠENJU SUDOVA </t>
    </r>
    <r>
      <rPr>
        <sz val="9"/>
        <rFont val="Calibri"/>
        <family val="2"/>
        <scheme val="minor"/>
      </rPr>
      <t xml:space="preserve">  (5333)</t>
    </r>
  </si>
  <si>
    <r>
      <t xml:space="preserve"> OSNOVNA SREDSTVA  </t>
    </r>
    <r>
      <rPr>
        <sz val="9"/>
        <rFont val="Calibri"/>
        <family val="2"/>
        <scheme val="minor"/>
      </rPr>
      <t>(5343 + 5348 + 5358 + 5360 + 5362)</t>
    </r>
  </si>
  <si>
    <r>
      <t xml:space="preserve">ZGRADE I GRAĐEVINSKI OBJEKTI  </t>
    </r>
    <r>
      <rPr>
        <b/>
        <sz val="9"/>
        <color rgb="FFC00000"/>
        <rFont val="Calibri"/>
        <family val="2"/>
        <scheme val="minor"/>
      </rPr>
      <t xml:space="preserve"> </t>
    </r>
    <r>
      <rPr>
        <sz val="9"/>
        <color rgb="FFC00000"/>
        <rFont val="Calibri"/>
        <family val="2"/>
        <scheme val="minor"/>
      </rPr>
      <t xml:space="preserve"> (od 5344 do 5347)</t>
    </r>
  </si>
  <si>
    <r>
      <t xml:space="preserve">MAŠINE I OPREMA </t>
    </r>
    <r>
      <rPr>
        <sz val="9"/>
        <color rgb="FFC00000"/>
        <rFont val="Calibri"/>
        <family val="2"/>
        <scheme val="minor"/>
      </rPr>
      <t xml:space="preserve">   (od 5349 do 5357)</t>
    </r>
  </si>
  <si>
    <r>
      <t xml:space="preserve">UKUPNI RASHODI I IZDACI  </t>
    </r>
    <r>
      <rPr>
        <sz val="11"/>
        <rFont val="Calibri"/>
        <family val="2"/>
        <scheme val="minor"/>
      </rPr>
      <t xml:space="preserve"> (</t>
    </r>
    <r>
      <rPr>
        <sz val="9"/>
        <rFont val="Calibri"/>
        <family val="2"/>
        <scheme val="minor"/>
      </rPr>
      <t>5172+ 5387)</t>
    </r>
  </si>
  <si>
    <r>
      <t xml:space="preserve">TEKUĆI PRIHODI I PRIMANJA OD PRODAJE NEFINANSIJSKE IMOVINE  </t>
    </r>
    <r>
      <rPr>
        <sz val="9"/>
        <rFont val="Calibri"/>
        <family val="2"/>
        <scheme val="minor"/>
      </rPr>
      <t>(5001)</t>
    </r>
  </si>
  <si>
    <r>
      <t xml:space="preserve">TEKUĆI RASHODI I IZDACI ZA NEFINANSIJSKU IMOVINU </t>
    </r>
    <r>
      <rPr>
        <sz val="9"/>
        <rFont val="Calibri"/>
        <family val="2"/>
        <scheme val="minor"/>
      </rPr>
      <t xml:space="preserve"> (5172)</t>
    </r>
  </si>
  <si>
    <r>
      <t xml:space="preserve">PRIMANJA OD ZADUŽIVANJA I PRODAJE FINANSIJSKE IMOVINE </t>
    </r>
    <r>
      <rPr>
        <sz val="9"/>
        <rFont val="Calibri"/>
        <family val="2"/>
        <scheme val="minor"/>
      </rPr>
      <t>(5131)</t>
    </r>
  </si>
  <si>
    <r>
      <t xml:space="preserve">IZDACI ZA OTPLATU GLAVNICE I NABAVKU FINANSIJSKE IMOVINE </t>
    </r>
    <r>
      <rPr>
        <sz val="9"/>
        <rFont val="Calibri"/>
        <family val="2"/>
        <scheme val="minor"/>
      </rPr>
      <t>(5387)</t>
    </r>
  </si>
  <si>
    <r>
      <t xml:space="preserve">TEKUĆI PRIHODI </t>
    </r>
    <r>
      <rPr>
        <sz val="9"/>
        <rFont val="Calibri"/>
        <family val="2"/>
        <scheme val="minor"/>
      </rPr>
      <t xml:space="preserve"> (5003 + 5047 + 5057 + 5069 + 5094 + 5099 + 5103)</t>
    </r>
  </si>
  <si>
    <r>
      <t xml:space="preserve">DRUGI PRIHODI  </t>
    </r>
    <r>
      <rPr>
        <sz val="9"/>
        <rFont val="Calibri"/>
        <family val="2"/>
        <scheme val="minor"/>
      </rPr>
      <t>(5070 + 5077 + 5082 + 5089 + 5092)</t>
    </r>
  </si>
  <si>
    <r>
      <t xml:space="preserve">PRIHODI OD IMOVINE </t>
    </r>
    <r>
      <rPr>
        <sz val="9"/>
        <rFont val="Calibri"/>
        <family val="2"/>
        <scheme val="minor"/>
      </rPr>
      <t xml:space="preserve"> (od 5071 do 5076)</t>
    </r>
  </si>
  <si>
    <r>
      <t xml:space="preserve">PRIHODI OD PRODAJE DOBARA I USLUGA </t>
    </r>
    <r>
      <rPr>
        <sz val="9"/>
        <rFont val="Calibri"/>
        <family val="2"/>
        <scheme val="minor"/>
      </rPr>
      <t>(od 5078 do 5081)</t>
    </r>
  </si>
  <si>
    <r>
      <t>DOBROVOLJNI TRANSFERI OD FIZIČKIH I PRAVNIH LICA</t>
    </r>
    <r>
      <rPr>
        <sz val="9"/>
        <rFont val="Calibri"/>
        <family val="2"/>
        <scheme val="minor"/>
      </rPr>
      <t xml:space="preserve"> (5090 + 5091</t>
    </r>
  </si>
  <si>
    <r>
      <t xml:space="preserve">MEMORANDUMSKE STAVKE ZA REFUNDACIJU RASHODA   </t>
    </r>
    <r>
      <rPr>
        <sz val="9"/>
        <rFont val="Calibri"/>
        <family val="2"/>
        <scheme val="minor"/>
      </rPr>
      <t>(5096)</t>
    </r>
  </si>
  <si>
    <r>
      <t xml:space="preserve">TRANSFERI IZMEĐU BUDŽETSKIH KORISNIKA NA ISTOM NIVOU </t>
    </r>
    <r>
      <rPr>
        <sz val="9"/>
        <rFont val="Calibri"/>
        <family val="2"/>
        <scheme val="minor"/>
      </rPr>
      <t>(5100)</t>
    </r>
  </si>
  <si>
    <r>
      <t xml:space="preserve">TRANSFERI IZMEĐU BUDŽETSKIH KORISNIKA NA ISTOM NIVOU
</t>
    </r>
    <r>
      <rPr>
        <sz val="9"/>
        <rFont val="Calibri"/>
        <family val="2"/>
        <scheme val="minor"/>
      </rPr>
      <t xml:space="preserve"> (5101 + 5102)</t>
    </r>
  </si>
  <si>
    <r>
      <t xml:space="preserve">PRIHODI IZ BUDŽETA </t>
    </r>
    <r>
      <rPr>
        <sz val="9"/>
        <rFont val="Calibri"/>
        <family val="2"/>
        <scheme val="minor"/>
      </rPr>
      <t>(5104)</t>
    </r>
  </si>
  <si>
    <r>
      <t>PRIHODI IZ BUDŽETA</t>
    </r>
    <r>
      <rPr>
        <sz val="9"/>
        <rFont val="Calibri"/>
        <family val="2"/>
        <scheme val="minor"/>
      </rPr>
      <t xml:space="preserve"> (5105)</t>
    </r>
  </si>
  <si>
    <r>
      <t xml:space="preserve">UKUPNI PRIHODI I PRIMANJA   </t>
    </r>
    <r>
      <rPr>
        <sz val="10"/>
        <rFont val="Calibri"/>
        <family val="2"/>
        <scheme val="minor"/>
      </rPr>
      <t>(5001 + 5131)</t>
    </r>
  </si>
  <si>
    <r>
      <rPr>
        <b/>
        <sz val="7"/>
        <rFont val="Arial"/>
        <family val="2"/>
      </rPr>
      <t>OOSO-</t>
    </r>
    <r>
      <rPr>
        <b/>
        <sz val="9"/>
        <rFont val="Arial"/>
        <family val="2"/>
        <charset val="238"/>
      </rPr>
      <t xml:space="preserve">
</t>
    </r>
    <r>
      <rPr>
        <b/>
        <sz val="10"/>
        <rFont val="Arial"/>
        <family val="2"/>
      </rPr>
      <t>RFZO</t>
    </r>
  </si>
  <si>
    <r>
      <t>Iz ostalih izvora-</t>
    </r>
    <r>
      <rPr>
        <b/>
        <sz val="10"/>
        <rFont val="Arial"/>
        <family val="2"/>
      </rPr>
      <t>Sopstveni</t>
    </r>
  </si>
  <si>
    <r>
      <rPr>
        <b/>
        <sz val="11"/>
        <rFont val="Arial"/>
        <family val="2"/>
      </rPr>
      <t xml:space="preserve">Ukupno 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 xml:space="preserve">                       (od 5 do 10 )</t>
    </r>
  </si>
  <si>
    <t>Datum:Januar 2021. godine</t>
  </si>
  <si>
    <r>
      <t xml:space="preserve">MEMORANDUMSKE STAVKE ZA REFUNDACIJU RASHODA
  </t>
    </r>
    <r>
      <rPr>
        <sz val="9"/>
        <rFont val="Calibri"/>
        <family val="2"/>
        <scheme val="minor"/>
      </rPr>
      <t>(5095+ 5097)</t>
    </r>
  </si>
  <si>
    <r>
      <t xml:space="preserve">TEKUĆI PRIHODI I PRIMANJA OD PRODAJE NEFINANSIJSKE IMOVINE </t>
    </r>
    <r>
      <rPr>
        <sz val="9"/>
        <rFont val="Calibri"/>
        <family val="2"/>
        <scheme val="minor"/>
      </rPr>
      <t>(5002 + 5106)</t>
    </r>
  </si>
  <si>
    <r>
      <t xml:space="preserve">RASHODI ZA ZAPOSLENE
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(5175 + 5177 + 5181 + 5183 + 5188 + 5190 + 5192 + 5194)</t>
    </r>
  </si>
  <si>
    <r>
      <t xml:space="preserve">TEKUĆI RASHODI </t>
    </r>
    <r>
      <rPr>
        <sz val="9"/>
        <rFont val="Calibri"/>
        <family val="2"/>
        <scheme val="minor"/>
      </rPr>
      <t xml:space="preserve"> 
(5174 + 5196 + 5241 + 5256 + 5280 + 5293 + 5309 + 5324)</t>
    </r>
  </si>
  <si>
    <r>
      <t xml:space="preserve">TEKUĆI RASHODI I IZDACI ZA NEFINANSIJSKE IMOVINE
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(5173 + 5341)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</si>
</sst>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15" x14ac:knownFonts="1">
    <font>
      <sz val="11"/>
      <color theme="1"/>
      <name val="Calibri"/>
      <family val="2"/>
      <scheme val="minor"/>
    </font>
    <font>
      <b/>
      <sz val="14"/>
      <color rgb="FF0000FF"/>
      <name val="Arial"/>
      <family val="2"/>
      <charset val="238"/>
    </font>
    <font>
      <sz val="14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rgb="FF0000FF"/>
      <name val="Calibri"/>
      <family val="2"/>
      <scheme val="minor"/>
    </font>
    <font>
      <sz val="12"/>
      <color indexed="10"/>
      <name val="Arial"/>
      <family val="2"/>
      <charset val="238"/>
    </font>
    <font>
      <b/>
      <sz val="22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0000FF"/>
      <name val="Arial"/>
      <family val="2"/>
    </font>
    <font>
      <sz val="11"/>
      <name val="Calibri"/>
      <family val="2"/>
      <charset val="238"/>
      <scheme val="minor"/>
    </font>
    <font>
      <b/>
      <sz val="11"/>
      <color rgb="FF008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i/>
      <sz val="11"/>
      <color rgb="FF0099FF"/>
      <name val="Calibri"/>
      <family val="2"/>
      <scheme val="minor"/>
    </font>
    <font>
      <i/>
      <sz val="11"/>
      <color rgb="FF0099FF"/>
      <name val="Calibri"/>
      <family val="2"/>
      <charset val="238"/>
      <scheme val="minor"/>
    </font>
    <font>
      <b/>
      <i/>
      <sz val="11"/>
      <color rgb="FF0099CC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0"/>
      <color rgb="FF008000"/>
      <name val="Arial"/>
      <family val="2"/>
      <charset val="238"/>
    </font>
    <font>
      <b/>
      <sz val="11"/>
      <color rgb="FF008000"/>
      <name val="Calibri"/>
      <family val="2"/>
      <scheme val="minor"/>
    </font>
    <font>
      <i/>
      <sz val="11"/>
      <color indexed="57"/>
      <name val="Calibri"/>
      <family val="2"/>
      <charset val="238"/>
      <scheme val="minor"/>
    </font>
    <font>
      <b/>
      <i/>
      <sz val="11"/>
      <color indexed="57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rgb="FF008000"/>
      <name val="Calibri"/>
      <family val="2"/>
      <charset val="238"/>
      <scheme val="minor"/>
    </font>
    <font>
      <b/>
      <i/>
      <sz val="11"/>
      <color rgb="FF008000"/>
      <name val="Calibri"/>
      <family val="2"/>
      <charset val="238"/>
      <scheme val="minor"/>
    </font>
    <font>
      <b/>
      <sz val="11"/>
      <color indexed="17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b/>
      <sz val="10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rgb="FF008000"/>
      <name val="Calibri"/>
      <family val="2"/>
      <charset val="238"/>
      <scheme val="minor"/>
    </font>
    <font>
      <b/>
      <sz val="10"/>
      <color rgb="FF00B0F0"/>
      <name val="Arial"/>
      <family val="2"/>
      <charset val="238"/>
    </font>
    <font>
      <b/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u/>
      <sz val="10"/>
      <name val="Arial"/>
      <family val="2"/>
      <charset val="1"/>
    </font>
    <font>
      <b/>
      <i/>
      <sz val="10"/>
      <color rgb="FF008000"/>
      <name val="Arial"/>
      <family val="2"/>
      <charset val="1"/>
    </font>
    <font>
      <b/>
      <sz val="10"/>
      <color rgb="FF008000"/>
      <name val="Courier New"/>
      <family val="3"/>
    </font>
    <font>
      <i/>
      <sz val="11"/>
      <color rgb="FF00B0F0"/>
      <name val="Calibri"/>
      <family val="2"/>
      <charset val="238"/>
      <scheme val="minor"/>
    </font>
    <font>
      <sz val="11"/>
      <color indexed="17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00B050"/>
      <name val="Arial"/>
      <family val="2"/>
      <charset val="238"/>
    </font>
    <font>
      <b/>
      <i/>
      <sz val="10"/>
      <color rgb="FF008000"/>
      <name val="Calibri"/>
      <family val="2"/>
      <scheme val="minor"/>
    </font>
    <font>
      <i/>
      <sz val="11"/>
      <color rgb="FF008000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8"/>
      <color rgb="FF0000FF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0"/>
      <color rgb="FF008000"/>
      <name val="Arial"/>
      <family val="2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C00000"/>
      <name val="Calibri"/>
      <family val="2"/>
      <scheme val="minor"/>
    </font>
    <font>
      <i/>
      <sz val="10"/>
      <color indexed="17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0"/>
      <color indexed="17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i/>
      <sz val="10"/>
      <color rgb="FF008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indexed="17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10"/>
      <color rgb="FF0099CC"/>
      <name val="Calibri"/>
      <family val="2"/>
      <charset val="238"/>
      <scheme val="minor"/>
    </font>
    <font>
      <b/>
      <sz val="10"/>
      <color rgb="FF008000"/>
      <name val="Calibri"/>
      <family val="2"/>
      <scheme val="minor"/>
    </font>
    <font>
      <b/>
      <sz val="10"/>
      <color rgb="FF00B050"/>
      <name val="Calibri"/>
      <family val="2"/>
      <charset val="238"/>
      <scheme val="minor"/>
    </font>
    <font>
      <i/>
      <sz val="10"/>
      <color indexed="57"/>
      <name val="Calibri"/>
      <family val="2"/>
      <charset val="238"/>
      <scheme val="minor"/>
    </font>
    <font>
      <i/>
      <sz val="10"/>
      <color rgb="FF008000"/>
      <name val="Calibri"/>
      <family val="2"/>
      <charset val="238"/>
      <scheme val="minor"/>
    </font>
    <font>
      <b/>
      <i/>
      <sz val="10"/>
      <color rgb="FF008000"/>
      <name val="Arial"/>
      <family val="2"/>
      <charset val="238"/>
    </font>
    <font>
      <b/>
      <sz val="10"/>
      <color rgb="FF0070C0"/>
      <name val="Calibri"/>
      <family val="2"/>
      <charset val="238"/>
      <scheme val="minor"/>
    </font>
    <font>
      <b/>
      <i/>
      <sz val="10"/>
      <color rgb="FF00B0F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i/>
      <sz val="10"/>
      <color indexed="9"/>
      <name val="Calibri"/>
      <family val="2"/>
      <charset val="238"/>
      <scheme val="minor"/>
    </font>
    <font>
      <b/>
      <i/>
      <sz val="10"/>
      <color indexed="17"/>
      <name val="Calibri"/>
      <family val="2"/>
      <scheme val="minor"/>
    </font>
    <font>
      <i/>
      <sz val="10"/>
      <color rgb="FF008000"/>
      <name val="Arial"/>
      <family val="2"/>
      <charset val="238"/>
    </font>
    <font>
      <b/>
      <sz val="11"/>
      <color rgb="FF0000FF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rgb="FFFF0000"/>
      </right>
      <top style="double">
        <color auto="1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double">
        <color auto="1"/>
      </top>
      <bottom style="hair">
        <color rgb="FFFF0000"/>
      </bottom>
      <diagonal/>
    </border>
    <border>
      <left style="hair">
        <color rgb="FFFF0000"/>
      </left>
      <right style="double">
        <color auto="1"/>
      </right>
      <top style="double">
        <color auto="1"/>
      </top>
      <bottom style="hair">
        <color rgb="FFFF0000"/>
      </bottom>
      <diagonal/>
    </border>
    <border>
      <left style="double">
        <color auto="1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double">
        <color auto="1"/>
      </right>
      <top style="hair">
        <color rgb="FFFF0000"/>
      </top>
      <bottom style="hair">
        <color rgb="FFFF0000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auto="1"/>
      </left>
      <right style="hair">
        <color rgb="FF0000FF"/>
      </right>
      <top style="double">
        <color auto="1"/>
      </top>
      <bottom style="double">
        <color auto="1"/>
      </bottom>
      <diagonal/>
    </border>
    <border>
      <left style="hair">
        <color rgb="FF0000FF"/>
      </left>
      <right style="hair">
        <color rgb="FF0000FF"/>
      </right>
      <top style="double">
        <color auto="1"/>
      </top>
      <bottom style="double">
        <color auto="1"/>
      </bottom>
      <diagonal/>
    </border>
    <border>
      <left style="hair">
        <color rgb="FF0000FF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/>
      <right style="hair">
        <color indexed="12"/>
      </right>
      <top style="double">
        <color rgb="FFFF0000"/>
      </top>
      <bottom style="double">
        <color rgb="FFFF0000"/>
      </bottom>
      <diagonal/>
    </border>
    <border>
      <left style="hair">
        <color indexed="12"/>
      </left>
      <right style="hair">
        <color indexed="12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auto="1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double">
        <color auto="1"/>
      </right>
      <top style="hair">
        <color rgb="FFFF0000"/>
      </top>
      <bottom/>
      <diagonal/>
    </border>
    <border>
      <left style="medium">
        <color auto="1"/>
      </left>
      <right style="hair">
        <color rgb="FF0000FF"/>
      </right>
      <top style="medium">
        <color auto="1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auto="1"/>
      </top>
      <bottom style="hair">
        <color rgb="FF0000FF"/>
      </bottom>
      <diagonal/>
    </border>
    <border>
      <left style="hair">
        <color rgb="FF0000FF"/>
      </left>
      <right style="medium">
        <color auto="1"/>
      </right>
      <top style="medium">
        <color auto="1"/>
      </top>
      <bottom style="hair">
        <color rgb="FF0000FF"/>
      </bottom>
      <diagonal/>
    </border>
    <border>
      <left style="medium">
        <color auto="1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medium">
        <color auto="1"/>
      </right>
      <top style="hair">
        <color rgb="FF0000FF"/>
      </top>
      <bottom style="hair">
        <color rgb="FF0000FF"/>
      </bottom>
      <diagonal/>
    </border>
    <border>
      <left style="medium">
        <color auto="1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medium">
        <color auto="1"/>
      </right>
      <top/>
      <bottom style="hair">
        <color rgb="FF0000FF"/>
      </bottom>
      <diagonal/>
    </border>
    <border>
      <left style="medium">
        <color auto="1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medium">
        <color auto="1"/>
      </right>
      <top style="hair">
        <color rgb="FF0000FF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/>
      <bottom/>
      <diagonal/>
    </border>
    <border>
      <left/>
      <right style="hair">
        <color rgb="FF0000FF"/>
      </right>
      <top style="double">
        <color auto="1"/>
      </top>
      <bottom/>
      <diagonal/>
    </border>
    <border>
      <left style="hair">
        <color rgb="FF0000FF"/>
      </left>
      <right style="hair">
        <color rgb="FF0000FF"/>
      </right>
      <top style="double">
        <color auto="1"/>
      </top>
      <bottom/>
      <diagonal/>
    </border>
    <border>
      <left style="hair">
        <color rgb="FF0000FF"/>
      </left>
      <right/>
      <top style="double">
        <color auto="1"/>
      </top>
      <bottom/>
      <diagonal/>
    </border>
    <border>
      <left style="double">
        <color rgb="FFFF0000"/>
      </left>
      <right style="hair">
        <color rgb="FF0000FF"/>
      </right>
      <top style="double">
        <color rgb="FFFF0000"/>
      </top>
      <bottom style="double">
        <color rgb="FFFF0000"/>
      </bottom>
      <diagonal/>
    </border>
    <border>
      <left style="hair">
        <color rgb="FF0000FF"/>
      </left>
      <right style="hair">
        <color rgb="FF0000FF"/>
      </right>
      <top style="double">
        <color rgb="FFFF0000"/>
      </top>
      <bottom style="double">
        <color rgb="FFFF0000"/>
      </bottom>
      <diagonal/>
    </border>
    <border>
      <left style="hair">
        <color rgb="FF0000FF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indexed="12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auto="1"/>
      </right>
      <top/>
      <bottom style="thin">
        <color rgb="FFFF0000"/>
      </bottom>
      <diagonal/>
    </border>
    <border>
      <left style="double">
        <color auto="1"/>
      </left>
      <right style="thin">
        <color rgb="FFFF0000"/>
      </right>
      <top style="double">
        <color auto="1"/>
      </top>
      <bottom style="double">
        <color auto="1"/>
      </bottom>
      <diagonal/>
    </border>
    <border>
      <left style="thin">
        <color rgb="FFFF0000"/>
      </left>
      <right style="thin">
        <color rgb="FFFF0000"/>
      </right>
      <top style="double">
        <color auto="1"/>
      </top>
      <bottom style="double">
        <color auto="1"/>
      </bottom>
      <diagonal/>
    </border>
    <border>
      <left style="thin">
        <color rgb="FFFF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auto="1"/>
      </right>
      <top style="thin">
        <color rgb="FFFF0000"/>
      </top>
      <bottom/>
      <diagonal/>
    </border>
  </borders>
  <cellStyleXfs count="3">
    <xf numFmtId="0" fontId="0" fillId="0" borderId="0"/>
    <xf numFmtId="0" fontId="6" fillId="0" borderId="0"/>
    <xf numFmtId="0" fontId="53" fillId="0" borderId="0" applyBorder="0" applyProtection="0"/>
  </cellStyleXfs>
  <cellXfs count="349">
    <xf numFmtId="0" fontId="0" fillId="0" borderId="0" xfId="0"/>
    <xf numFmtId="0" fontId="1" fillId="2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1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0" fillId="2" borderId="0" xfId="0" applyFill="1"/>
    <xf numFmtId="3" fontId="8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 wrapText="1"/>
    </xf>
    <xf numFmtId="1" fontId="18" fillId="0" borderId="11" xfId="0" applyNumberFormat="1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vertical="center" wrapText="1"/>
    </xf>
    <xf numFmtId="3" fontId="18" fillId="2" borderId="11" xfId="0" applyNumberFormat="1" applyFont="1" applyFill="1" applyBorder="1" applyAlignment="1">
      <alignment vertical="center" wrapText="1"/>
    </xf>
    <xf numFmtId="1" fontId="19" fillId="0" borderId="11" xfId="0" applyNumberFormat="1" applyFont="1" applyFill="1" applyBorder="1" applyAlignment="1">
      <alignment horizontal="left" vertical="center" wrapText="1"/>
    </xf>
    <xf numFmtId="1" fontId="20" fillId="0" borderId="11" xfId="0" applyNumberFormat="1" applyFont="1" applyFill="1" applyBorder="1" applyAlignment="1">
      <alignment horizontal="left" vertical="center" wrapText="1"/>
    </xf>
    <xf numFmtId="1" fontId="21" fillId="0" borderId="11" xfId="0" applyNumberFormat="1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vertical="center" wrapText="1"/>
    </xf>
    <xf numFmtId="3" fontId="21" fillId="2" borderId="11" xfId="0" applyNumberFormat="1" applyFont="1" applyFill="1" applyBorder="1" applyAlignment="1" applyProtection="1">
      <alignment vertical="center" wrapText="1"/>
      <protection locked="0"/>
    </xf>
    <xf numFmtId="1" fontId="18" fillId="0" borderId="11" xfId="0" applyNumberFormat="1" applyFont="1" applyFill="1" applyBorder="1" applyAlignment="1">
      <alignment horizontal="left" vertical="center" wrapText="1"/>
    </xf>
    <xf numFmtId="3" fontId="22" fillId="2" borderId="11" xfId="0" applyNumberFormat="1" applyFont="1" applyFill="1" applyBorder="1" applyAlignment="1" applyProtection="1">
      <alignment vertical="center" wrapText="1"/>
      <protection locked="0"/>
    </xf>
    <xf numFmtId="1" fontId="23" fillId="0" borderId="11" xfId="0" applyNumberFormat="1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1" fontId="24" fillId="0" borderId="11" xfId="0" applyNumberFormat="1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right" vertical="center" wrapText="1"/>
    </xf>
    <xf numFmtId="0" fontId="24" fillId="2" borderId="11" xfId="0" applyFont="1" applyFill="1" applyBorder="1" applyAlignment="1">
      <alignment vertical="center" wrapText="1"/>
    </xf>
    <xf numFmtId="1" fontId="18" fillId="2" borderId="10" xfId="0" applyNumberFormat="1" applyFont="1" applyFill="1" applyBorder="1" applyAlignment="1" applyProtection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1" fontId="18" fillId="2" borderId="11" xfId="0" applyNumberFormat="1" applyFont="1" applyFill="1" applyBorder="1" applyAlignment="1" applyProtection="1">
      <alignment horizontal="left" vertical="center" wrapText="1"/>
    </xf>
    <xf numFmtId="1" fontId="21" fillId="2" borderId="11" xfId="0" applyNumberFormat="1" applyFont="1" applyFill="1" applyBorder="1" applyAlignment="1" applyProtection="1">
      <alignment horizontal="left" vertical="center" wrapText="1"/>
    </xf>
    <xf numFmtId="0" fontId="22" fillId="2" borderId="11" xfId="0" applyFont="1" applyFill="1" applyBorder="1" applyAlignment="1">
      <alignment vertical="center" wrapText="1"/>
    </xf>
    <xf numFmtId="3" fontId="22" fillId="2" borderId="11" xfId="0" applyNumberFormat="1" applyFont="1" applyFill="1" applyBorder="1" applyAlignment="1">
      <alignment vertical="center" wrapText="1"/>
    </xf>
    <xf numFmtId="1" fontId="30" fillId="2" borderId="11" xfId="0" applyNumberFormat="1" applyFont="1" applyFill="1" applyBorder="1" applyAlignment="1" applyProtection="1">
      <alignment horizontal="left" vertical="center" wrapText="1"/>
    </xf>
    <xf numFmtId="0" fontId="30" fillId="2" borderId="11" xfId="0" applyFont="1" applyFill="1" applyBorder="1" applyAlignment="1">
      <alignment horizontal="left" vertical="center" wrapText="1"/>
    </xf>
    <xf numFmtId="0" fontId="31" fillId="2" borderId="11" xfId="0" applyFont="1" applyFill="1" applyBorder="1" applyAlignment="1">
      <alignment vertical="center" wrapText="1"/>
    </xf>
    <xf numFmtId="3" fontId="31" fillId="2" borderId="11" xfId="0" applyNumberFormat="1" applyFont="1" applyFill="1" applyBorder="1" applyAlignment="1">
      <alignment vertical="center" wrapText="1"/>
    </xf>
    <xf numFmtId="3" fontId="31" fillId="2" borderId="11" xfId="0" applyNumberFormat="1" applyFont="1" applyFill="1" applyBorder="1" applyAlignment="1" applyProtection="1">
      <alignment vertical="center" wrapText="1"/>
      <protection locked="0"/>
    </xf>
    <xf numFmtId="1" fontId="24" fillId="2" borderId="11" xfId="0" applyNumberFormat="1" applyFont="1" applyFill="1" applyBorder="1" applyAlignment="1" applyProtection="1">
      <alignment horizontal="left" vertical="center" wrapText="1"/>
    </xf>
    <xf numFmtId="0" fontId="24" fillId="2" borderId="11" xfId="0" applyFont="1" applyFill="1" applyBorder="1" applyAlignment="1" applyProtection="1">
      <alignment horizontal="left" vertical="center"/>
    </xf>
    <xf numFmtId="0" fontId="24" fillId="2" borderId="11" xfId="0" applyFont="1" applyFill="1" applyBorder="1" applyAlignment="1" applyProtection="1">
      <alignment vertical="center" wrapText="1"/>
    </xf>
    <xf numFmtId="3" fontId="24" fillId="2" borderId="11" xfId="0" applyNumberFormat="1" applyFont="1" applyFill="1" applyBorder="1" applyAlignment="1">
      <alignment vertical="center" wrapText="1"/>
    </xf>
    <xf numFmtId="0" fontId="24" fillId="2" borderId="11" xfId="0" applyFont="1" applyFill="1" applyBorder="1" applyAlignment="1" applyProtection="1">
      <alignment horizontal="right" vertical="center"/>
    </xf>
    <xf numFmtId="1" fontId="32" fillId="2" borderId="11" xfId="0" applyNumberFormat="1" applyFont="1" applyFill="1" applyBorder="1" applyAlignment="1" applyProtection="1">
      <alignment horizontal="left" vertical="center" wrapText="1"/>
    </xf>
    <xf numFmtId="0" fontId="33" fillId="2" borderId="11" xfId="0" applyFont="1" applyFill="1" applyBorder="1" applyAlignment="1">
      <alignment horizontal="right" vertical="center" wrapText="1"/>
    </xf>
    <xf numFmtId="0" fontId="34" fillId="2" borderId="11" xfId="0" applyFont="1" applyFill="1" applyBorder="1" applyAlignment="1">
      <alignment vertical="center" wrapText="1"/>
    </xf>
    <xf numFmtId="3" fontId="35" fillId="2" borderId="11" xfId="0" applyNumberFormat="1" applyFont="1" applyFill="1" applyBorder="1" applyAlignment="1">
      <alignment vertical="center" wrapText="1"/>
    </xf>
    <xf numFmtId="0" fontId="31" fillId="2" borderId="11" xfId="0" applyFont="1" applyFill="1" applyBorder="1" applyAlignment="1">
      <alignment horizontal="left" vertical="center" wrapText="1"/>
    </xf>
    <xf numFmtId="3" fontId="18" fillId="2" borderId="11" xfId="0" applyNumberFormat="1" applyFont="1" applyFill="1" applyBorder="1" applyAlignment="1" applyProtection="1">
      <alignment vertical="center" wrapText="1"/>
      <protection locked="0"/>
    </xf>
    <xf numFmtId="1" fontId="29" fillId="2" borderId="11" xfId="0" applyNumberFormat="1" applyFont="1" applyFill="1" applyBorder="1" applyAlignment="1" applyProtection="1">
      <alignment horizontal="left" vertical="center" wrapText="1"/>
    </xf>
    <xf numFmtId="0" fontId="29" fillId="2" borderId="11" xfId="0" applyFont="1" applyFill="1" applyBorder="1" applyAlignment="1" applyProtection="1">
      <alignment horizontal="right" vertical="center"/>
    </xf>
    <xf numFmtId="0" fontId="29" fillId="2" borderId="11" xfId="0" applyFont="1" applyFill="1" applyBorder="1" applyAlignment="1" applyProtection="1">
      <alignment vertical="center" wrapText="1"/>
    </xf>
    <xf numFmtId="3" fontId="29" fillId="2" borderId="11" xfId="0" applyNumberFormat="1" applyFont="1" applyFill="1" applyBorder="1" applyAlignment="1">
      <alignment vertical="center" wrapText="1"/>
    </xf>
    <xf numFmtId="3" fontId="29" fillId="2" borderId="11" xfId="0" applyNumberFormat="1" applyFont="1" applyFill="1" applyBorder="1" applyAlignment="1" applyProtection="1">
      <alignment vertical="center" wrapText="1"/>
      <protection locked="0"/>
    </xf>
    <xf numFmtId="1" fontId="39" fillId="2" borderId="11" xfId="0" applyNumberFormat="1" applyFont="1" applyFill="1" applyBorder="1" applyAlignment="1" applyProtection="1">
      <alignment horizontal="left" vertical="center" wrapText="1"/>
    </xf>
    <xf numFmtId="0" fontId="39" fillId="2" borderId="11" xfId="0" applyFont="1" applyFill="1" applyBorder="1" applyAlignment="1" applyProtection="1">
      <alignment horizontal="right" vertical="center"/>
    </xf>
    <xf numFmtId="0" fontId="39" fillId="2" borderId="11" xfId="0" applyFont="1" applyFill="1" applyBorder="1" applyAlignment="1" applyProtection="1">
      <alignment vertical="center" wrapText="1"/>
    </xf>
    <xf numFmtId="3" fontId="40" fillId="2" borderId="11" xfId="0" applyNumberFormat="1" applyFont="1" applyFill="1" applyBorder="1" applyAlignment="1">
      <alignment vertical="center" wrapText="1"/>
    </xf>
    <xf numFmtId="0" fontId="41" fillId="2" borderId="11" xfId="0" applyFont="1" applyFill="1" applyBorder="1" applyAlignment="1">
      <alignment horizontal="left" vertical="center" wrapText="1"/>
    </xf>
    <xf numFmtId="0" fontId="42" fillId="2" borderId="11" xfId="0" applyFont="1" applyFill="1" applyBorder="1" applyAlignment="1">
      <alignment vertical="center" wrapText="1"/>
    </xf>
    <xf numFmtId="3" fontId="28" fillId="2" borderId="11" xfId="0" applyNumberFormat="1" applyFont="1" applyFill="1" applyBorder="1" applyAlignment="1">
      <alignment vertical="center" wrapText="1"/>
    </xf>
    <xf numFmtId="1" fontId="36" fillId="2" borderId="11" xfId="0" applyNumberFormat="1" applyFont="1" applyFill="1" applyBorder="1" applyAlignment="1" applyProtection="1">
      <alignment horizontal="left" vertical="center" wrapText="1"/>
    </xf>
    <xf numFmtId="1" fontId="43" fillId="2" borderId="11" xfId="0" applyNumberFormat="1" applyFont="1" applyFill="1" applyBorder="1" applyAlignment="1" applyProtection="1">
      <alignment horizontal="left" vertical="center" wrapText="1"/>
    </xf>
    <xf numFmtId="0" fontId="44" fillId="2" borderId="11" xfId="0" applyFont="1" applyFill="1" applyBorder="1" applyAlignment="1">
      <alignment horizontal="right" vertical="center" wrapText="1"/>
    </xf>
    <xf numFmtId="0" fontId="44" fillId="2" borderId="11" xfId="0" applyFont="1" applyFill="1" applyBorder="1" applyAlignment="1">
      <alignment vertical="center" wrapText="1"/>
    </xf>
    <xf numFmtId="0" fontId="43" fillId="2" borderId="11" xfId="0" applyFont="1" applyFill="1" applyBorder="1" applyAlignment="1">
      <alignment horizontal="right" vertical="center" wrapText="1"/>
    </xf>
    <xf numFmtId="0" fontId="43" fillId="2" borderId="11" xfId="0" applyFont="1" applyFill="1" applyBorder="1" applyAlignment="1">
      <alignment vertical="center" wrapText="1"/>
    </xf>
    <xf numFmtId="3" fontId="44" fillId="2" borderId="11" xfId="0" applyNumberFormat="1" applyFont="1" applyFill="1" applyBorder="1" applyAlignment="1">
      <alignment vertical="center" wrapText="1"/>
    </xf>
    <xf numFmtId="3" fontId="44" fillId="2" borderId="11" xfId="0" applyNumberFormat="1" applyFont="1" applyFill="1" applyBorder="1" applyAlignment="1" applyProtection="1">
      <alignment vertical="center" wrapText="1"/>
      <protection locked="0"/>
    </xf>
    <xf numFmtId="0" fontId="45" fillId="2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horizontal="right" vertical="center" wrapText="1"/>
    </xf>
    <xf numFmtId="0" fontId="29" fillId="2" borderId="11" xfId="0" applyFont="1" applyFill="1" applyBorder="1" applyAlignment="1">
      <alignment vertical="center" wrapText="1"/>
    </xf>
    <xf numFmtId="0" fontId="43" fillId="2" borderId="11" xfId="0" applyFont="1" applyFill="1" applyBorder="1" applyAlignment="1" applyProtection="1">
      <alignment horizontal="right" vertical="center"/>
    </xf>
    <xf numFmtId="0" fontId="43" fillId="2" borderId="11" xfId="0" applyFont="1" applyFill="1" applyBorder="1" applyAlignment="1" applyProtection="1">
      <alignment vertical="center" wrapText="1"/>
    </xf>
    <xf numFmtId="1" fontId="44" fillId="2" borderId="11" xfId="0" applyNumberFormat="1" applyFont="1" applyFill="1" applyBorder="1" applyAlignment="1" applyProtection="1">
      <alignment horizontal="left" vertical="center" wrapText="1"/>
    </xf>
    <xf numFmtId="0" fontId="44" fillId="2" borderId="11" xfId="0" applyFont="1" applyFill="1" applyBorder="1" applyAlignment="1" applyProtection="1">
      <alignment horizontal="right" vertical="center"/>
    </xf>
    <xf numFmtId="0" fontId="44" fillId="2" borderId="11" xfId="0" applyFont="1" applyFill="1" applyBorder="1" applyAlignment="1" applyProtection="1">
      <alignment vertical="center" wrapText="1"/>
    </xf>
    <xf numFmtId="0" fontId="46" fillId="2" borderId="11" xfId="0" applyFont="1" applyFill="1" applyBorder="1" applyAlignment="1" applyProtection="1">
      <alignment horizontal="right" vertical="center"/>
    </xf>
    <xf numFmtId="0" fontId="46" fillId="2" borderId="11" xfId="0" applyFont="1" applyFill="1" applyBorder="1" applyAlignment="1" applyProtection="1">
      <alignment vertical="center" wrapText="1"/>
    </xf>
    <xf numFmtId="0" fontId="48" fillId="2" borderId="11" xfId="0" applyFont="1" applyFill="1" applyBorder="1" applyAlignment="1">
      <alignment horizontal="right" vertical="center" wrapText="1"/>
    </xf>
    <xf numFmtId="0" fontId="48" fillId="2" borderId="11" xfId="0" applyFont="1" applyFill="1" applyBorder="1" applyAlignment="1">
      <alignment vertical="center" wrapText="1"/>
    </xf>
    <xf numFmtId="3" fontId="48" fillId="2" borderId="11" xfId="0" applyNumberFormat="1" applyFont="1" applyFill="1" applyBorder="1" applyAlignment="1">
      <alignment vertical="center" wrapText="1"/>
    </xf>
    <xf numFmtId="0" fontId="49" fillId="2" borderId="11" xfId="0" applyFont="1" applyFill="1" applyBorder="1" applyAlignment="1" applyProtection="1">
      <alignment horizontal="right" vertical="center"/>
    </xf>
    <xf numFmtId="1" fontId="51" fillId="2" borderId="11" xfId="0" applyNumberFormat="1" applyFont="1" applyFill="1" applyBorder="1" applyAlignment="1" applyProtection="1">
      <alignment horizontal="left" vertical="center" wrapText="1"/>
    </xf>
    <xf numFmtId="0" fontId="51" fillId="2" borderId="11" xfId="0" applyFont="1" applyFill="1" applyBorder="1" applyAlignment="1">
      <alignment horizontal="left" vertical="center" wrapText="1"/>
    </xf>
    <xf numFmtId="0" fontId="51" fillId="2" borderId="11" xfId="0" applyFont="1" applyFill="1" applyBorder="1" applyAlignment="1">
      <alignment vertical="center" wrapText="1"/>
    </xf>
    <xf numFmtId="3" fontId="51" fillId="2" borderId="11" xfId="0" applyNumberFormat="1" applyFont="1" applyFill="1" applyBorder="1" applyAlignment="1">
      <alignment vertical="center" wrapText="1"/>
    </xf>
    <xf numFmtId="0" fontId="51" fillId="2" borderId="11" xfId="0" applyFont="1" applyFill="1" applyBorder="1" applyAlignment="1">
      <alignment horizontal="right" vertical="center" wrapText="1"/>
    </xf>
    <xf numFmtId="3" fontId="52" fillId="2" borderId="11" xfId="0" applyNumberFormat="1" applyFont="1" applyFill="1" applyBorder="1" applyAlignment="1">
      <alignment vertical="center" wrapText="1"/>
    </xf>
    <xf numFmtId="1" fontId="52" fillId="2" borderId="11" xfId="0" applyNumberFormat="1" applyFont="1" applyFill="1" applyBorder="1" applyAlignment="1" applyProtection="1">
      <alignment horizontal="left" vertical="center" wrapText="1"/>
    </xf>
    <xf numFmtId="0" fontId="52" fillId="2" borderId="11" xfId="0" applyFont="1" applyFill="1" applyBorder="1" applyAlignment="1">
      <alignment horizontal="right" vertical="center" wrapText="1"/>
    </xf>
    <xf numFmtId="0" fontId="52" fillId="2" borderId="11" xfId="0" applyFont="1" applyFill="1" applyBorder="1" applyAlignment="1">
      <alignment vertical="center" wrapText="1"/>
    </xf>
    <xf numFmtId="0" fontId="54" fillId="2" borderId="11" xfId="2" applyFont="1" applyFill="1" applyBorder="1" applyAlignment="1" applyProtection="1"/>
    <xf numFmtId="1" fontId="38" fillId="2" borderId="11" xfId="0" applyNumberFormat="1" applyFont="1" applyFill="1" applyBorder="1" applyAlignment="1" applyProtection="1">
      <alignment horizontal="left" vertical="center" wrapText="1"/>
    </xf>
    <xf numFmtId="0" fontId="38" fillId="2" borderId="11" xfId="0" applyFont="1" applyFill="1" applyBorder="1" applyAlignment="1" applyProtection="1">
      <alignment horizontal="right" vertical="center"/>
    </xf>
    <xf numFmtId="0" fontId="38" fillId="2" borderId="11" xfId="0" applyFont="1" applyFill="1" applyBorder="1" applyAlignment="1" applyProtection="1">
      <alignment vertical="center"/>
    </xf>
    <xf numFmtId="0" fontId="55" fillId="2" borderId="11" xfId="0" applyFont="1" applyFill="1" applyBorder="1"/>
    <xf numFmtId="1" fontId="56" fillId="2" borderId="11" xfId="0" applyNumberFormat="1" applyFont="1" applyFill="1" applyBorder="1" applyAlignment="1" applyProtection="1">
      <alignment horizontal="left" vertical="center" wrapText="1"/>
    </xf>
    <xf numFmtId="1" fontId="28" fillId="2" borderId="11" xfId="0" applyNumberFormat="1" applyFont="1" applyFill="1" applyBorder="1" applyAlignment="1" applyProtection="1">
      <alignment horizontal="left" vertical="center" wrapText="1"/>
    </xf>
    <xf numFmtId="3" fontId="19" fillId="2" borderId="11" xfId="0" applyNumberFormat="1" applyFont="1" applyFill="1" applyBorder="1" applyAlignment="1">
      <alignment vertical="center" wrapText="1"/>
    </xf>
    <xf numFmtId="0" fontId="44" fillId="2" borderId="1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57" fillId="2" borderId="11" xfId="0" applyFont="1" applyFill="1" applyBorder="1" applyAlignment="1">
      <alignment vertical="center" wrapText="1"/>
    </xf>
    <xf numFmtId="0" fontId="18" fillId="2" borderId="11" xfId="0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 applyProtection="1">
      <alignment vertical="center" wrapText="1"/>
    </xf>
    <xf numFmtId="0" fontId="32" fillId="2" borderId="11" xfId="0" applyFont="1" applyFill="1" applyBorder="1" applyAlignment="1">
      <alignment horizontal="right" vertical="center" wrapText="1"/>
    </xf>
    <xf numFmtId="0" fontId="43" fillId="2" borderId="11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vertical="center" wrapText="1"/>
    </xf>
    <xf numFmtId="1" fontId="24" fillId="2" borderId="15" xfId="0" applyNumberFormat="1" applyFont="1" applyFill="1" applyBorder="1" applyAlignment="1" applyProtection="1">
      <alignment horizontal="left" vertical="center" wrapText="1"/>
    </xf>
    <xf numFmtId="0" fontId="24" fillId="2" borderId="15" xfId="0" applyFont="1" applyFill="1" applyBorder="1" applyAlignment="1" applyProtection="1">
      <alignment vertical="center" wrapText="1"/>
    </xf>
    <xf numFmtId="3" fontId="24" fillId="2" borderId="15" xfId="0" applyNumberFormat="1" applyFont="1" applyFill="1" applyBorder="1" applyAlignment="1">
      <alignment vertical="center" wrapText="1"/>
    </xf>
    <xf numFmtId="3" fontId="24" fillId="2" borderId="15" xfId="0" applyNumberFormat="1" applyFont="1" applyFill="1" applyBorder="1" applyAlignment="1" applyProtection="1">
      <alignment vertical="center" wrapText="1"/>
      <protection locked="0"/>
    </xf>
    <xf numFmtId="1" fontId="21" fillId="2" borderId="10" xfId="0" applyNumberFormat="1" applyFont="1" applyFill="1" applyBorder="1" applyAlignment="1" applyProtection="1">
      <alignment horizontal="left" vertical="center" wrapText="1"/>
    </xf>
    <xf numFmtId="0" fontId="31" fillId="2" borderId="10" xfId="0" applyFont="1" applyFill="1" applyBorder="1" applyAlignment="1">
      <alignment horizontal="left" vertical="center" wrapText="1"/>
    </xf>
    <xf numFmtId="0" fontId="43" fillId="2" borderId="10" xfId="0" applyFont="1" applyFill="1" applyBorder="1" applyAlignment="1">
      <alignment vertical="center" wrapText="1"/>
    </xf>
    <xf numFmtId="3" fontId="22" fillId="2" borderId="10" xfId="0" applyNumberFormat="1" applyFont="1" applyFill="1" applyBorder="1" applyAlignment="1">
      <alignment vertical="center" wrapText="1"/>
    </xf>
    <xf numFmtId="3" fontId="21" fillId="2" borderId="10" xfId="0" applyNumberFormat="1" applyFont="1" applyFill="1" applyBorder="1" applyAlignment="1" applyProtection="1">
      <alignment vertical="center" wrapText="1"/>
      <protection locked="0"/>
    </xf>
    <xf numFmtId="0" fontId="32" fillId="2" borderId="11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vertical="center" wrapText="1"/>
    </xf>
    <xf numFmtId="0" fontId="63" fillId="2" borderId="11" xfId="0" applyFont="1" applyFill="1" applyBorder="1" applyAlignment="1" applyProtection="1">
      <alignment horizontal="left" vertical="center"/>
    </xf>
    <xf numFmtId="0" fontId="64" fillId="2" borderId="11" xfId="0" applyFont="1" applyFill="1" applyBorder="1" applyAlignment="1" applyProtection="1">
      <alignment vertical="center" wrapText="1"/>
    </xf>
    <xf numFmtId="1" fontId="31" fillId="2" borderId="11" xfId="0" applyNumberFormat="1" applyFont="1" applyFill="1" applyBorder="1" applyAlignment="1" applyProtection="1">
      <alignment horizontal="left" vertical="center" wrapText="1"/>
    </xf>
    <xf numFmtId="1" fontId="21" fillId="2" borderId="15" xfId="0" applyNumberFormat="1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vertical="center" wrapText="1"/>
    </xf>
    <xf numFmtId="3" fontId="22" fillId="2" borderId="15" xfId="0" applyNumberFormat="1" applyFont="1" applyFill="1" applyBorder="1" applyAlignment="1">
      <alignment vertical="center" wrapText="1"/>
    </xf>
    <xf numFmtId="3" fontId="21" fillId="2" borderId="15" xfId="0" applyNumberFormat="1" applyFont="1" applyFill="1" applyBorder="1" applyAlignment="1" applyProtection="1">
      <alignment vertical="center" wrapText="1"/>
      <protection locked="0"/>
    </xf>
    <xf numFmtId="1" fontId="25" fillId="3" borderId="16" xfId="0" applyNumberFormat="1" applyFont="1" applyFill="1" applyBorder="1" applyAlignment="1" applyProtection="1">
      <alignment horizontal="left" vertical="center" wrapText="1"/>
    </xf>
    <xf numFmtId="0" fontId="26" fillId="3" borderId="17" xfId="0" applyFont="1" applyFill="1" applyBorder="1" applyAlignment="1">
      <alignment horizontal="left" vertical="center" wrapText="1"/>
    </xf>
    <xf numFmtId="0" fontId="25" fillId="3" borderId="17" xfId="0" applyFont="1" applyFill="1" applyBorder="1" applyAlignment="1">
      <alignment vertical="center" wrapText="1"/>
    </xf>
    <xf numFmtId="3" fontId="25" fillId="3" borderId="17" xfId="0" applyNumberFormat="1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 applyProtection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3" fontId="18" fillId="2" borderId="0" xfId="0" applyNumberFormat="1" applyFont="1" applyFill="1" applyBorder="1" applyAlignment="1">
      <alignment horizontal="right" vertical="center" wrapText="1"/>
    </xf>
    <xf numFmtId="0" fontId="18" fillId="2" borderId="18" xfId="0" applyFont="1" applyFill="1" applyBorder="1" applyAlignment="1">
      <alignment horizontal="left" vertical="center" wrapText="1"/>
    </xf>
    <xf numFmtId="3" fontId="18" fillId="2" borderId="18" xfId="0" applyNumberFormat="1" applyFont="1" applyFill="1" applyBorder="1" applyAlignment="1">
      <alignment horizontal="right" vertical="center" wrapText="1"/>
    </xf>
    <xf numFmtId="0" fontId="67" fillId="2" borderId="18" xfId="0" applyFont="1" applyFill="1" applyBorder="1" applyAlignment="1">
      <alignment horizontal="left" vertical="center" wrapText="1"/>
    </xf>
    <xf numFmtId="0" fontId="68" fillId="2" borderId="18" xfId="0" applyFont="1" applyFill="1" applyBorder="1" applyAlignment="1">
      <alignment vertical="center" wrapText="1"/>
    </xf>
    <xf numFmtId="0" fontId="70" fillId="2" borderId="18" xfId="0" applyFont="1" applyFill="1" applyBorder="1" applyAlignment="1">
      <alignment vertical="center" wrapText="1"/>
    </xf>
    <xf numFmtId="0" fontId="69" fillId="2" borderId="18" xfId="0" applyFont="1" applyFill="1" applyBorder="1" applyAlignment="1">
      <alignment horizontal="left" vertical="center" wrapText="1"/>
    </xf>
    <xf numFmtId="164" fontId="69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1" fontId="72" fillId="2" borderId="11" xfId="0" applyNumberFormat="1" applyFont="1" applyFill="1" applyBorder="1" applyAlignment="1" applyProtection="1">
      <alignment horizontal="left" vertical="center" wrapText="1"/>
    </xf>
    <xf numFmtId="0" fontId="75" fillId="2" borderId="11" xfId="0" applyFont="1" applyFill="1" applyBorder="1" applyAlignment="1">
      <alignment vertical="center" wrapText="1"/>
    </xf>
    <xf numFmtId="0" fontId="75" fillId="2" borderId="10" xfId="0" applyFont="1" applyFill="1" applyBorder="1" applyAlignment="1">
      <alignment vertical="center" wrapText="1"/>
    </xf>
    <xf numFmtId="0" fontId="77" fillId="2" borderId="10" xfId="0" applyFont="1" applyFill="1" applyBorder="1" applyAlignment="1">
      <alignment vertical="center" wrapText="1"/>
    </xf>
    <xf numFmtId="0" fontId="80" fillId="2" borderId="11" xfId="0" applyFont="1" applyFill="1" applyBorder="1" applyAlignment="1">
      <alignment vertical="center" wrapText="1"/>
    </xf>
    <xf numFmtId="0" fontId="84" fillId="2" borderId="11" xfId="0" applyFont="1" applyFill="1" applyBorder="1" applyAlignment="1">
      <alignment vertical="center" wrapText="1"/>
    </xf>
    <xf numFmtId="0" fontId="86" fillId="2" borderId="11" xfId="0" applyFont="1" applyFill="1" applyBorder="1" applyAlignment="1">
      <alignment vertical="center" wrapText="1"/>
    </xf>
    <xf numFmtId="0" fontId="87" fillId="2" borderId="11" xfId="0" applyFont="1" applyFill="1" applyBorder="1" applyAlignment="1">
      <alignment vertical="center" wrapText="1"/>
    </xf>
    <xf numFmtId="0" fontId="75" fillId="2" borderId="18" xfId="0" applyFont="1" applyFill="1" applyBorder="1" applyAlignment="1">
      <alignment vertical="center" wrapText="1"/>
    </xf>
    <xf numFmtId="3" fontId="75" fillId="2" borderId="10" xfId="0" applyNumberFormat="1" applyFont="1" applyFill="1" applyBorder="1" applyAlignment="1">
      <alignment vertical="center" wrapText="1"/>
    </xf>
    <xf numFmtId="3" fontId="75" fillId="2" borderId="11" xfId="0" applyNumberFormat="1" applyFont="1" applyFill="1" applyBorder="1" applyAlignment="1">
      <alignment vertical="center" wrapText="1"/>
    </xf>
    <xf numFmtId="3" fontId="86" fillId="2" borderId="11" xfId="0" applyNumberFormat="1" applyFont="1" applyFill="1" applyBorder="1" applyAlignment="1" applyProtection="1">
      <alignment vertical="center" wrapText="1"/>
      <protection locked="0"/>
    </xf>
    <xf numFmtId="3" fontId="90" fillId="2" borderId="11" xfId="0" applyNumberFormat="1" applyFont="1" applyFill="1" applyBorder="1" applyAlignment="1" applyProtection="1">
      <alignment vertical="center" wrapText="1"/>
      <protection locked="0"/>
    </xf>
    <xf numFmtId="3" fontId="91" fillId="2" borderId="11" xfId="0" applyNumberFormat="1" applyFont="1" applyFill="1" applyBorder="1" applyAlignment="1" applyProtection="1">
      <alignment vertical="center" wrapText="1"/>
      <protection locked="0"/>
    </xf>
    <xf numFmtId="3" fontId="93" fillId="2" borderId="11" xfId="0" applyNumberFormat="1" applyFont="1" applyFill="1" applyBorder="1" applyAlignment="1">
      <alignment vertical="center"/>
    </xf>
    <xf numFmtId="3" fontId="94" fillId="0" borderId="11" xfId="0" applyNumberFormat="1" applyFont="1" applyFill="1" applyBorder="1"/>
    <xf numFmtId="3" fontId="49" fillId="2" borderId="11" xfId="0" applyNumberFormat="1" applyFont="1" applyFill="1" applyBorder="1" applyAlignment="1">
      <alignment vertical="center"/>
    </xf>
    <xf numFmtId="3" fontId="95" fillId="2" borderId="11" xfId="0" applyNumberFormat="1" applyFont="1" applyFill="1" applyBorder="1" applyAlignment="1" applyProtection="1">
      <alignment vertical="center" wrapText="1"/>
      <protection locked="0"/>
    </xf>
    <xf numFmtId="3" fontId="96" fillId="2" borderId="11" xfId="0" applyNumberFormat="1" applyFont="1" applyFill="1" applyBorder="1" applyAlignment="1" applyProtection="1">
      <alignment vertical="center" wrapText="1"/>
      <protection locked="0"/>
    </xf>
    <xf numFmtId="3" fontId="75" fillId="2" borderId="11" xfId="0" applyNumberFormat="1" applyFont="1" applyFill="1" applyBorder="1" applyAlignment="1" applyProtection="1">
      <alignment vertical="center" wrapText="1"/>
      <protection locked="0"/>
    </xf>
    <xf numFmtId="3" fontId="49" fillId="2" borderId="11" xfId="0" applyNumberFormat="1" applyFont="1" applyFill="1" applyBorder="1" applyAlignment="1" applyProtection="1">
      <alignment vertical="center" wrapText="1"/>
      <protection locked="0"/>
    </xf>
    <xf numFmtId="3" fontId="98" fillId="2" borderId="11" xfId="0" applyNumberFormat="1" applyFont="1" applyFill="1" applyBorder="1" applyAlignment="1" applyProtection="1">
      <alignment vertical="center" wrapText="1"/>
      <protection locked="0"/>
    </xf>
    <xf numFmtId="3" fontId="99" fillId="2" borderId="11" xfId="0" applyNumberFormat="1" applyFont="1" applyFill="1" applyBorder="1" applyAlignment="1" applyProtection="1">
      <alignment vertical="center" wrapText="1"/>
      <protection locked="0"/>
    </xf>
    <xf numFmtId="3" fontId="93" fillId="2" borderId="11" xfId="0" applyNumberFormat="1" applyFont="1" applyFill="1" applyBorder="1" applyAlignment="1" applyProtection="1">
      <alignment vertical="center" wrapText="1"/>
      <protection locked="0"/>
    </xf>
    <xf numFmtId="3" fontId="100" fillId="2" borderId="11" xfId="0" applyNumberFormat="1" applyFont="1" applyFill="1" applyBorder="1" applyAlignment="1" applyProtection="1">
      <alignment vertical="center" wrapText="1"/>
      <protection locked="0"/>
    </xf>
    <xf numFmtId="3" fontId="92" fillId="2" borderId="11" xfId="0" applyNumberFormat="1" applyFont="1" applyFill="1" applyBorder="1" applyAlignment="1" applyProtection="1">
      <alignment vertical="center" wrapText="1"/>
      <protection locked="0"/>
    </xf>
    <xf numFmtId="3" fontId="97" fillId="2" borderId="11" xfId="0" applyNumberFormat="1" applyFont="1" applyFill="1" applyBorder="1" applyAlignment="1" applyProtection="1">
      <alignment vertical="center" wrapText="1"/>
      <protection locked="0"/>
    </xf>
    <xf numFmtId="0" fontId="101" fillId="2" borderId="11" xfId="0" applyFont="1" applyFill="1" applyBorder="1"/>
    <xf numFmtId="3" fontId="102" fillId="2" borderId="11" xfId="0" applyNumberFormat="1" applyFont="1" applyFill="1" applyBorder="1" applyAlignment="1" applyProtection="1">
      <alignment vertical="center" wrapText="1"/>
      <protection locked="0"/>
    </xf>
    <xf numFmtId="3" fontId="103" fillId="2" borderId="11" xfId="0" applyNumberFormat="1" applyFont="1" applyFill="1" applyBorder="1" applyAlignment="1" applyProtection="1">
      <alignment vertical="center" wrapText="1"/>
      <protection locked="0"/>
    </xf>
    <xf numFmtId="3" fontId="104" fillId="2" borderId="11" xfId="0" applyNumberFormat="1" applyFont="1" applyFill="1" applyBorder="1" applyAlignment="1" applyProtection="1">
      <alignment vertical="center" wrapText="1"/>
      <protection locked="0"/>
    </xf>
    <xf numFmtId="3" fontId="29" fillId="2" borderId="11" xfId="0" applyNumberFormat="1" applyFont="1" applyFill="1" applyBorder="1" applyAlignment="1" applyProtection="1">
      <alignment vertical="center"/>
    </xf>
    <xf numFmtId="3" fontId="49" fillId="2" borderId="11" xfId="0" applyNumberFormat="1" applyFont="1" applyFill="1" applyBorder="1" applyAlignment="1">
      <alignment vertical="center" wrapText="1"/>
    </xf>
    <xf numFmtId="3" fontId="105" fillId="2" borderId="11" xfId="0" applyNumberFormat="1" applyFont="1" applyFill="1" applyBorder="1" applyAlignment="1">
      <alignment vertical="center" wrapText="1"/>
    </xf>
    <xf numFmtId="3" fontId="106" fillId="2" borderId="11" xfId="0" applyNumberFormat="1" applyFont="1" applyFill="1" applyBorder="1" applyAlignment="1" applyProtection="1">
      <alignment vertical="center" wrapText="1"/>
      <protection locked="0"/>
    </xf>
    <xf numFmtId="3" fontId="63" fillId="2" borderId="8" xfId="0" applyNumberFormat="1" applyFont="1" applyFill="1" applyBorder="1" applyAlignment="1">
      <alignment vertical="center"/>
    </xf>
    <xf numFmtId="3" fontId="63" fillId="2" borderId="11" xfId="0" applyNumberFormat="1" applyFont="1" applyFill="1" applyBorder="1" applyAlignment="1" applyProtection="1">
      <alignment vertical="center" wrapText="1"/>
      <protection locked="0"/>
    </xf>
    <xf numFmtId="3" fontId="76" fillId="2" borderId="18" xfId="0" applyNumberFormat="1" applyFont="1" applyFill="1" applyBorder="1" applyAlignment="1">
      <alignment horizontal="right" vertical="center" wrapText="1"/>
    </xf>
    <xf numFmtId="1" fontId="18" fillId="0" borderId="18" xfId="0" applyNumberFormat="1" applyFont="1" applyFill="1" applyBorder="1" applyAlignment="1">
      <alignment horizontal="left" vertical="center" wrapText="1"/>
    </xf>
    <xf numFmtId="1" fontId="28" fillId="0" borderId="18" xfId="0" applyNumberFormat="1" applyFont="1" applyFill="1" applyBorder="1" applyAlignment="1">
      <alignment horizontal="left" vertical="center" wrapText="1"/>
    </xf>
    <xf numFmtId="0" fontId="75" fillId="2" borderId="18" xfId="0" applyFont="1" applyFill="1" applyBorder="1" applyAlignment="1">
      <alignment horizontal="left" vertical="center" wrapText="1"/>
    </xf>
    <xf numFmtId="0" fontId="111" fillId="3" borderId="8" xfId="0" applyFont="1" applyFill="1" applyBorder="1" applyAlignment="1">
      <alignment horizontal="center" vertical="center" wrapText="1"/>
    </xf>
    <xf numFmtId="0" fontId="108" fillId="2" borderId="0" xfId="0" applyFont="1" applyFill="1" applyBorder="1"/>
    <xf numFmtId="3" fontId="71" fillId="2" borderId="0" xfId="0" applyNumberFormat="1" applyFont="1" applyFill="1" applyBorder="1"/>
    <xf numFmtId="1" fontId="17" fillId="0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1" fontId="18" fillId="0" borderId="23" xfId="0" applyNumberFormat="1" applyFont="1" applyFill="1" applyBorder="1" applyAlignment="1">
      <alignment horizontal="left" vertical="center" wrapText="1"/>
    </xf>
    <xf numFmtId="49" fontId="18" fillId="2" borderId="23" xfId="0" applyNumberFormat="1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vertical="center" wrapText="1"/>
    </xf>
    <xf numFmtId="3" fontId="18" fillId="2" borderId="23" xfId="0" applyNumberFormat="1" applyFont="1" applyFill="1" applyBorder="1" applyAlignment="1">
      <alignment vertical="center" wrapText="1"/>
    </xf>
    <xf numFmtId="3" fontId="75" fillId="2" borderId="23" xfId="0" applyNumberFormat="1" applyFont="1" applyFill="1" applyBorder="1" applyAlignment="1">
      <alignment vertical="center" wrapText="1"/>
    </xf>
    <xf numFmtId="3" fontId="75" fillId="2" borderId="24" xfId="0" applyNumberFormat="1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/>
    </xf>
    <xf numFmtId="3" fontId="75" fillId="2" borderId="26" xfId="0" applyNumberFormat="1" applyFont="1" applyFill="1" applyBorder="1" applyAlignment="1">
      <alignment vertical="center" wrapText="1"/>
    </xf>
    <xf numFmtId="3" fontId="86" fillId="2" borderId="26" xfId="0" applyNumberFormat="1" applyFont="1" applyFill="1" applyBorder="1" applyAlignment="1" applyProtection="1">
      <alignment vertical="center" wrapText="1"/>
      <protection locked="0"/>
    </xf>
    <xf numFmtId="3" fontId="90" fillId="2" borderId="26" xfId="0" applyNumberFormat="1" applyFont="1" applyFill="1" applyBorder="1" applyAlignment="1" applyProtection="1">
      <alignment vertical="center" wrapText="1"/>
      <protection locked="0"/>
    </xf>
    <xf numFmtId="3" fontId="91" fillId="2" borderId="26" xfId="0" applyNumberFormat="1" applyFont="1" applyFill="1" applyBorder="1" applyAlignment="1" applyProtection="1">
      <alignment vertical="center" wrapText="1"/>
      <protection locked="0"/>
    </xf>
    <xf numFmtId="3" fontId="18" fillId="2" borderId="26" xfId="0" applyNumberFormat="1" applyFont="1" applyFill="1" applyBorder="1" applyAlignment="1">
      <alignment vertical="center" wrapText="1"/>
    </xf>
    <xf numFmtId="3" fontId="21" fillId="2" borderId="26" xfId="0" applyNumberFormat="1" applyFont="1" applyFill="1" applyBorder="1" applyAlignment="1" applyProtection="1">
      <alignment vertical="center" wrapText="1"/>
      <protection locked="0"/>
    </xf>
    <xf numFmtId="3" fontId="22" fillId="2" borderId="26" xfId="0" applyNumberFormat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>
      <alignment horizontal="center" vertical="center"/>
    </xf>
    <xf numFmtId="3" fontId="75" fillId="2" borderId="28" xfId="0" applyNumberFormat="1" applyFont="1" applyFill="1" applyBorder="1" applyAlignment="1">
      <alignment vertical="center" wrapText="1"/>
    </xf>
    <xf numFmtId="3" fontId="49" fillId="2" borderId="26" xfId="0" applyNumberFormat="1" applyFont="1" applyFill="1" applyBorder="1" applyAlignment="1">
      <alignment vertical="center"/>
    </xf>
    <xf numFmtId="3" fontId="95" fillId="2" borderId="26" xfId="0" applyNumberFormat="1" applyFont="1" applyFill="1" applyBorder="1" applyAlignment="1" applyProtection="1">
      <alignment vertical="center" wrapText="1"/>
      <protection locked="0"/>
    </xf>
    <xf numFmtId="3" fontId="96" fillId="2" borderId="26" xfId="0" applyNumberFormat="1" applyFont="1" applyFill="1" applyBorder="1" applyAlignment="1" applyProtection="1">
      <alignment vertical="center" wrapText="1"/>
      <protection locked="0"/>
    </xf>
    <xf numFmtId="3" fontId="75" fillId="2" borderId="26" xfId="0" applyNumberFormat="1" applyFont="1" applyFill="1" applyBorder="1" applyAlignment="1" applyProtection="1">
      <alignment vertical="center" wrapText="1"/>
      <protection locked="0"/>
    </xf>
    <xf numFmtId="0" fontId="37" fillId="2" borderId="25" xfId="0" applyFont="1" applyFill="1" applyBorder="1" applyAlignment="1">
      <alignment horizontal="center" vertical="center"/>
    </xf>
    <xf numFmtId="3" fontId="49" fillId="2" borderId="26" xfId="0" applyNumberFormat="1" applyFont="1" applyFill="1" applyBorder="1" applyAlignment="1" applyProtection="1">
      <alignment vertical="center" wrapText="1"/>
      <protection locked="0"/>
    </xf>
    <xf numFmtId="3" fontId="97" fillId="2" borderId="26" xfId="0" applyNumberFormat="1" applyFont="1" applyFill="1" applyBorder="1" applyAlignment="1" applyProtection="1">
      <alignment vertical="center" wrapText="1"/>
      <protection locked="0"/>
    </xf>
    <xf numFmtId="0" fontId="16" fillId="2" borderId="25" xfId="0" applyFont="1" applyFill="1" applyBorder="1" applyAlignment="1">
      <alignment horizontal="center" vertical="center"/>
    </xf>
    <xf numFmtId="3" fontId="99" fillId="2" borderId="26" xfId="0" applyNumberFormat="1" applyFont="1" applyFill="1" applyBorder="1" applyAlignment="1" applyProtection="1">
      <alignment vertical="center" wrapText="1"/>
      <protection locked="0"/>
    </xf>
    <xf numFmtId="3" fontId="93" fillId="2" borderId="26" xfId="0" applyNumberFormat="1" applyFont="1" applyFill="1" applyBorder="1" applyAlignment="1" applyProtection="1">
      <alignment vertical="center" wrapText="1"/>
      <protection locked="0"/>
    </xf>
    <xf numFmtId="3" fontId="100" fillId="2" borderId="26" xfId="0" applyNumberFormat="1" applyFont="1" applyFill="1" applyBorder="1" applyAlignment="1" applyProtection="1">
      <alignment vertical="center" wrapText="1"/>
      <protection locked="0"/>
    </xf>
    <xf numFmtId="3" fontId="92" fillId="2" borderId="26" xfId="0" applyNumberFormat="1" applyFont="1" applyFill="1" applyBorder="1" applyAlignment="1" applyProtection="1">
      <alignment vertical="center" wrapText="1"/>
      <protection locked="0"/>
    </xf>
    <xf numFmtId="0" fontId="47" fillId="2" borderId="25" xfId="0" applyFont="1" applyFill="1" applyBorder="1" applyAlignment="1">
      <alignment horizontal="center" vertical="center"/>
    </xf>
    <xf numFmtId="3" fontId="102" fillId="2" borderId="26" xfId="0" applyNumberFormat="1" applyFont="1" applyFill="1" applyBorder="1" applyAlignment="1" applyProtection="1">
      <alignment vertical="center" wrapText="1"/>
      <protection locked="0"/>
    </xf>
    <xf numFmtId="0" fontId="50" fillId="2" borderId="25" xfId="0" applyFont="1" applyFill="1" applyBorder="1" applyAlignment="1">
      <alignment horizontal="center" vertical="center"/>
    </xf>
    <xf numFmtId="3" fontId="103" fillId="2" borderId="26" xfId="0" applyNumberFormat="1" applyFont="1" applyFill="1" applyBorder="1" applyAlignment="1" applyProtection="1">
      <alignment vertical="center" wrapText="1"/>
      <protection locked="0"/>
    </xf>
    <xf numFmtId="3" fontId="104" fillId="2" borderId="26" xfId="0" applyNumberFormat="1" applyFont="1" applyFill="1" applyBorder="1" applyAlignment="1" applyProtection="1">
      <alignment vertical="center" wrapText="1"/>
      <protection locked="0"/>
    </xf>
    <xf numFmtId="3" fontId="105" fillId="2" borderId="26" xfId="0" applyNumberFormat="1" applyFont="1" applyFill="1" applyBorder="1" applyAlignment="1">
      <alignment vertical="center" wrapText="1"/>
    </xf>
    <xf numFmtId="3" fontId="107" fillId="2" borderId="26" xfId="0" applyNumberFormat="1" applyFont="1" applyFill="1" applyBorder="1" applyAlignment="1" applyProtection="1">
      <alignment vertical="center" wrapText="1"/>
      <protection locked="0"/>
    </xf>
    <xf numFmtId="0" fontId="3" fillId="2" borderId="29" xfId="0" applyFont="1" applyFill="1" applyBorder="1" applyAlignment="1">
      <alignment horizontal="center" vertical="center"/>
    </xf>
    <xf numFmtId="3" fontId="24" fillId="2" borderId="30" xfId="0" applyNumberFormat="1" applyFont="1" applyFill="1" applyBorder="1" applyAlignment="1" applyProtection="1">
      <alignment vertical="center" wrapText="1"/>
      <protection locked="0"/>
    </xf>
    <xf numFmtId="3" fontId="21" fillId="2" borderId="28" xfId="0" applyNumberFormat="1" applyFont="1" applyFill="1" applyBorder="1" applyAlignment="1" applyProtection="1">
      <alignment vertical="center" wrapText="1"/>
      <protection locked="0"/>
    </xf>
    <xf numFmtId="3" fontId="31" fillId="2" borderId="26" xfId="0" applyNumberFormat="1" applyFont="1" applyFill="1" applyBorder="1" applyAlignment="1" applyProtection="1">
      <alignment vertical="center" wrapText="1"/>
      <protection locked="0"/>
    </xf>
    <xf numFmtId="0" fontId="62" fillId="2" borderId="25" xfId="0" applyFont="1" applyFill="1" applyBorder="1" applyAlignment="1">
      <alignment horizontal="center" vertical="center"/>
    </xf>
    <xf numFmtId="3" fontId="44" fillId="2" borderId="26" xfId="0" applyNumberFormat="1" applyFont="1" applyFill="1" applyBorder="1" applyAlignment="1" applyProtection="1">
      <alignment vertical="center" wrapText="1"/>
      <protection locked="0"/>
    </xf>
    <xf numFmtId="3" fontId="18" fillId="2" borderId="31" xfId="0" applyNumberFormat="1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center" vertical="center"/>
    </xf>
    <xf numFmtId="3" fontId="18" fillId="2" borderId="33" xfId="0" applyNumberFormat="1" applyFont="1" applyFill="1" applyBorder="1" applyAlignment="1">
      <alignment horizontal="right" vertical="center" wrapText="1"/>
    </xf>
    <xf numFmtId="0" fontId="66" fillId="2" borderId="32" xfId="0" applyFont="1" applyFill="1" applyBorder="1" applyAlignment="1">
      <alignment horizontal="center" vertical="center"/>
    </xf>
    <xf numFmtId="3" fontId="76" fillId="2" borderId="33" xfId="0" applyNumberFormat="1" applyFont="1" applyFill="1" applyBorder="1" applyAlignment="1">
      <alignment horizontal="right" vertical="center" wrapText="1"/>
    </xf>
    <xf numFmtId="1" fontId="66" fillId="4" borderId="19" xfId="0" applyNumberFormat="1" applyFont="1" applyFill="1" applyBorder="1" applyAlignment="1">
      <alignment horizontal="center" vertical="center"/>
    </xf>
    <xf numFmtId="1" fontId="13" fillId="4" borderId="20" xfId="0" applyNumberFormat="1" applyFont="1" applyFill="1" applyBorder="1" applyAlignment="1">
      <alignment horizontal="left" vertical="center" wrapText="1"/>
    </xf>
    <xf numFmtId="1" fontId="13" fillId="4" borderId="20" xfId="0" applyNumberFormat="1" applyFont="1" applyFill="1" applyBorder="1" applyAlignment="1">
      <alignment horizontal="center" vertical="center" wrapText="1"/>
    </xf>
    <xf numFmtId="3" fontId="13" fillId="4" borderId="21" xfId="0" applyNumberFormat="1" applyFont="1" applyFill="1" applyBorder="1" applyAlignment="1">
      <alignment horizontal="center" vertical="center" wrapText="1"/>
    </xf>
    <xf numFmtId="1" fontId="21" fillId="0" borderId="15" xfId="0" applyNumberFormat="1" applyFont="1" applyFill="1" applyBorder="1" applyAlignment="1">
      <alignment horizontal="left" vertical="center" wrapText="1"/>
    </xf>
    <xf numFmtId="3" fontId="18" fillId="2" borderId="15" xfId="0" applyNumberFormat="1" applyFont="1" applyFill="1" applyBorder="1" applyAlignment="1">
      <alignment vertical="center" wrapText="1"/>
    </xf>
    <xf numFmtId="3" fontId="21" fillId="2" borderId="30" xfId="0" applyNumberFormat="1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>
      <alignment horizontal="center" vertical="center"/>
    </xf>
    <xf numFmtId="1" fontId="25" fillId="3" borderId="13" xfId="0" applyNumberFormat="1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vertical="center" wrapText="1"/>
    </xf>
    <xf numFmtId="3" fontId="25" fillId="3" borderId="13" xfId="0" applyNumberFormat="1" applyFont="1" applyFill="1" applyBorder="1" applyAlignment="1">
      <alignment vertical="center" wrapText="1"/>
    </xf>
    <xf numFmtId="3" fontId="25" fillId="3" borderId="14" xfId="0" applyNumberFormat="1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1" fontId="25" fillId="2" borderId="36" xfId="0" applyNumberFormat="1" applyFont="1" applyFill="1" applyBorder="1" applyAlignment="1">
      <alignment horizontal="left" vertical="center" wrapText="1"/>
    </xf>
    <xf numFmtId="0" fontId="26" fillId="2" borderId="36" xfId="0" applyFont="1" applyFill="1" applyBorder="1" applyAlignment="1">
      <alignment horizontal="left" vertical="center" wrapText="1"/>
    </xf>
    <xf numFmtId="0" fontId="25" fillId="2" borderId="36" xfId="0" applyFont="1" applyFill="1" applyBorder="1" applyAlignment="1">
      <alignment vertical="center" wrapText="1"/>
    </xf>
    <xf numFmtId="3" fontId="25" fillId="2" borderId="36" xfId="0" applyNumberFormat="1" applyFont="1" applyFill="1" applyBorder="1" applyAlignment="1">
      <alignment vertical="center" wrapText="1"/>
    </xf>
    <xf numFmtId="3" fontId="25" fillId="2" borderId="37" xfId="0" applyNumberFormat="1" applyFont="1" applyFill="1" applyBorder="1" applyAlignment="1">
      <alignment vertical="center" wrapText="1"/>
    </xf>
    <xf numFmtId="0" fontId="27" fillId="2" borderId="38" xfId="0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>
      <alignment vertical="center"/>
    </xf>
    <xf numFmtId="0" fontId="3" fillId="4" borderId="41" xfId="0" applyFont="1" applyFill="1" applyBorder="1" applyAlignment="1">
      <alignment horizontal="center" vertical="center"/>
    </xf>
    <xf numFmtId="1" fontId="36" fillId="4" borderId="42" xfId="0" applyNumberFormat="1" applyFont="1" applyFill="1" applyBorder="1" applyAlignment="1" applyProtection="1">
      <alignment horizontal="left" vertical="center" wrapText="1"/>
    </xf>
    <xf numFmtId="0" fontId="18" fillId="4" borderId="42" xfId="0" applyFont="1" applyFill="1" applyBorder="1" applyAlignment="1">
      <alignment horizontal="left" vertical="center" wrapText="1"/>
    </xf>
    <xf numFmtId="0" fontId="81" fillId="4" borderId="42" xfId="0" applyFont="1" applyFill="1" applyBorder="1" applyAlignment="1">
      <alignment vertical="center" wrapText="1"/>
    </xf>
    <xf numFmtId="3" fontId="18" fillId="4" borderId="42" xfId="0" applyNumberFormat="1" applyFont="1" applyFill="1" applyBorder="1" applyAlignment="1">
      <alignment vertical="center" wrapText="1"/>
    </xf>
    <xf numFmtId="3" fontId="18" fillId="4" borderId="43" xfId="0" applyNumberFormat="1" applyFont="1" applyFill="1" applyBorder="1" applyAlignment="1">
      <alignment vertical="center" wrapText="1"/>
    </xf>
    <xf numFmtId="0" fontId="37" fillId="2" borderId="29" xfId="0" applyFont="1" applyFill="1" applyBorder="1" applyAlignment="1">
      <alignment horizontal="center" vertical="center"/>
    </xf>
    <xf numFmtId="1" fontId="29" fillId="2" borderId="15" xfId="0" applyNumberFormat="1" applyFont="1" applyFill="1" applyBorder="1" applyAlignment="1" applyProtection="1">
      <alignment horizontal="left" vertical="center" wrapText="1"/>
    </xf>
    <xf numFmtId="0" fontId="54" fillId="2" borderId="15" xfId="2" applyFont="1" applyFill="1" applyBorder="1" applyAlignment="1" applyProtection="1"/>
    <xf numFmtId="3" fontId="29" fillId="2" borderId="15" xfId="0" applyNumberFormat="1" applyFont="1" applyFill="1" applyBorder="1" applyAlignment="1" applyProtection="1">
      <alignment vertical="center"/>
    </xf>
    <xf numFmtId="3" fontId="49" fillId="2" borderId="15" xfId="0" applyNumberFormat="1" applyFont="1" applyFill="1" applyBorder="1" applyAlignment="1" applyProtection="1">
      <alignment vertical="center" wrapText="1"/>
      <protection locked="0"/>
    </xf>
    <xf numFmtId="3" fontId="49" fillId="2" borderId="30" xfId="0" applyNumberFormat="1" applyFont="1" applyFill="1" applyBorder="1" applyAlignment="1" applyProtection="1">
      <alignment vertical="center" wrapText="1"/>
      <protection locked="0"/>
    </xf>
    <xf numFmtId="1" fontId="30" fillId="2" borderId="10" xfId="0" applyNumberFormat="1" applyFont="1" applyFill="1" applyBorder="1" applyAlignment="1" applyProtection="1">
      <alignment horizontal="left" vertical="center" wrapText="1"/>
    </xf>
    <xf numFmtId="0" fontId="31" fillId="2" borderId="10" xfId="0" applyFont="1" applyFill="1" applyBorder="1" applyAlignment="1">
      <alignment vertical="center" wrapText="1"/>
    </xf>
    <xf numFmtId="3" fontId="31" fillId="2" borderId="10" xfId="0" applyNumberFormat="1" applyFont="1" applyFill="1" applyBorder="1" applyAlignment="1" applyProtection="1">
      <alignment vertical="center" wrapText="1"/>
      <protection locked="0"/>
    </xf>
    <xf numFmtId="3" fontId="95" fillId="2" borderId="10" xfId="0" applyNumberFormat="1" applyFont="1" applyFill="1" applyBorder="1" applyAlignment="1" applyProtection="1">
      <alignment vertical="center" wrapText="1"/>
      <protection locked="0"/>
    </xf>
    <xf numFmtId="3" fontId="95" fillId="2" borderId="28" xfId="0" applyNumberFormat="1" applyFont="1" applyFill="1" applyBorder="1" applyAlignment="1" applyProtection="1">
      <alignment vertical="center" wrapText="1"/>
      <protection locked="0"/>
    </xf>
    <xf numFmtId="1" fontId="18" fillId="4" borderId="42" xfId="0" applyNumberFormat="1" applyFont="1" applyFill="1" applyBorder="1" applyAlignment="1" applyProtection="1">
      <alignment horizontal="left" vertical="center" wrapText="1"/>
    </xf>
    <xf numFmtId="0" fontId="25" fillId="4" borderId="42" xfId="0" applyFont="1" applyFill="1" applyBorder="1" applyAlignment="1">
      <alignment vertical="center" wrapText="1"/>
    </xf>
    <xf numFmtId="1" fontId="24" fillId="2" borderId="10" xfId="0" applyNumberFormat="1" applyFont="1" applyFill="1" applyBorder="1" applyAlignment="1" applyProtection="1">
      <alignment horizontal="left" vertical="center" wrapText="1"/>
    </xf>
    <xf numFmtId="0" fontId="84" fillId="4" borderId="42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109" fillId="3" borderId="38" xfId="0" applyFont="1" applyFill="1" applyBorder="1" applyAlignment="1">
      <alignment horizontal="center" vertical="center"/>
    </xf>
    <xf numFmtId="3" fontId="25" fillId="3" borderId="44" xfId="0" applyNumberFormat="1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horizontal="center" vertical="center"/>
    </xf>
    <xf numFmtId="1" fontId="18" fillId="0" borderId="46" xfId="0" applyNumberFormat="1" applyFont="1" applyFill="1" applyBorder="1" applyAlignment="1">
      <alignment horizontal="left" vertical="center" wrapText="1"/>
    </xf>
    <xf numFmtId="0" fontId="18" fillId="2" borderId="46" xfId="0" applyFont="1" applyFill="1" applyBorder="1" applyAlignment="1">
      <alignment horizontal="left" vertical="center" wrapText="1"/>
    </xf>
    <xf numFmtId="0" fontId="75" fillId="2" borderId="46" xfId="0" applyFont="1" applyFill="1" applyBorder="1" applyAlignment="1">
      <alignment vertical="center" wrapText="1"/>
    </xf>
    <xf numFmtId="3" fontId="18" fillId="2" borderId="46" xfId="0" applyNumberFormat="1" applyFont="1" applyFill="1" applyBorder="1" applyAlignment="1">
      <alignment horizontal="right" vertical="center" wrapText="1"/>
    </xf>
    <xf numFmtId="3" fontId="18" fillId="2" borderId="47" xfId="0" applyNumberFormat="1" applyFont="1" applyFill="1" applyBorder="1" applyAlignment="1">
      <alignment horizontal="right" vertical="center" wrapText="1"/>
    </xf>
    <xf numFmtId="0" fontId="12" fillId="2" borderId="48" xfId="0" applyFont="1" applyFill="1" applyBorder="1" applyAlignment="1">
      <alignment horizontal="center" vertical="center" wrapText="1"/>
    </xf>
    <xf numFmtId="1" fontId="25" fillId="0" borderId="49" xfId="0" applyNumberFormat="1" applyFont="1" applyFill="1" applyBorder="1" applyAlignment="1">
      <alignment horizontal="left" vertical="center"/>
    </xf>
    <xf numFmtId="1" fontId="65" fillId="2" borderId="49" xfId="0" applyNumberFormat="1" applyFont="1" applyFill="1" applyBorder="1" applyAlignment="1">
      <alignment vertical="center"/>
    </xf>
    <xf numFmtId="3" fontId="65" fillId="2" borderId="49" xfId="0" applyNumberFormat="1" applyFont="1" applyFill="1" applyBorder="1" applyAlignment="1">
      <alignment vertical="center"/>
    </xf>
    <xf numFmtId="3" fontId="65" fillId="2" borderId="50" xfId="0" applyNumberFormat="1" applyFont="1" applyFill="1" applyBorder="1" applyAlignment="1">
      <alignment vertical="center"/>
    </xf>
    <xf numFmtId="0" fontId="66" fillId="2" borderId="52" xfId="0" applyFont="1" applyFill="1" applyBorder="1" applyAlignment="1">
      <alignment horizontal="center" vertical="center"/>
    </xf>
    <xf numFmtId="1" fontId="18" fillId="0" borderId="53" xfId="0" applyNumberFormat="1" applyFont="1" applyFill="1" applyBorder="1" applyAlignment="1">
      <alignment horizontal="left" vertical="center" wrapText="1"/>
    </xf>
    <xf numFmtId="0" fontId="69" fillId="2" borderId="53" xfId="0" applyFont="1" applyFill="1" applyBorder="1" applyAlignment="1">
      <alignment horizontal="left" vertical="center" wrapText="1"/>
    </xf>
    <xf numFmtId="0" fontId="70" fillId="2" borderId="53" xfId="0" applyFont="1" applyFill="1" applyBorder="1" applyAlignment="1">
      <alignment vertical="center" wrapText="1"/>
    </xf>
    <xf numFmtId="3" fontId="76" fillId="2" borderId="53" xfId="0" applyNumberFormat="1" applyFont="1" applyFill="1" applyBorder="1" applyAlignment="1">
      <alignment horizontal="right" vertical="center" wrapText="1"/>
    </xf>
    <xf numFmtId="3" fontId="76" fillId="2" borderId="54" xfId="0" applyNumberFormat="1" applyFont="1" applyFill="1" applyBorder="1" applyAlignment="1">
      <alignment horizontal="right" vertical="center" wrapText="1"/>
    </xf>
    <xf numFmtId="0" fontId="66" fillId="2" borderId="51" xfId="0" applyFont="1" applyFill="1" applyBorder="1" applyAlignment="1">
      <alignment horizontal="center" vertical="center"/>
    </xf>
    <xf numFmtId="1" fontId="25" fillId="0" borderId="51" xfId="0" applyNumberFormat="1" applyFont="1" applyFill="1" applyBorder="1" applyAlignment="1">
      <alignment horizontal="left" vertical="center" wrapText="1"/>
    </xf>
    <xf numFmtId="0" fontId="69" fillId="2" borderId="51" xfId="0" applyFont="1" applyFill="1" applyBorder="1" applyAlignment="1">
      <alignment horizontal="left" vertical="center" wrapText="1"/>
    </xf>
    <xf numFmtId="0" fontId="70" fillId="2" borderId="51" xfId="0" applyFont="1" applyFill="1" applyBorder="1" applyAlignment="1">
      <alignment vertical="center" wrapText="1"/>
    </xf>
    <xf numFmtId="164" fontId="69" fillId="2" borderId="51" xfId="0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6" fillId="3" borderId="4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8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10" fillId="3" borderId="5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left" vertical="center" wrapText="1"/>
    </xf>
    <xf numFmtId="3" fontId="14" fillId="3" borderId="6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1" fontId="89" fillId="2" borderId="39" xfId="0" applyNumberFormat="1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2" fillId="2" borderId="0" xfId="0" applyFont="1" applyFill="1" applyBorder="1"/>
  </cellXfs>
  <cellStyles count="3">
    <cellStyle name="Excel Built-in Explanatory Text" xfId="2"/>
    <cellStyle name="Normal" xfId="0" builtinId="0"/>
    <cellStyle name="Normal_ZR_Obrasci_2005" xfId="1"/>
  </cellStyles>
  <dxfs count="0"/>
  <tableStyles count="0" defaultTableStyle="TableStyleMedium2" defaultPivotStyle="PivotStyleMedium9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93"/>
  <sheetViews>
    <sheetView tabSelected="1" view="pageBreakPreview" zoomScaleSheetLayoutView="100" workbookViewId="0">
      <selection activeCell="M10" sqref="M10"/>
    </sheetView>
  </sheetViews>
  <sheetFormatPr defaultRowHeight="15" x14ac:dyDescent="0.25"/>
  <cols>
    <col min="1" max="1" width="5.85546875" customWidth="1"/>
    <col min="2" max="2" width="6.28515625" customWidth="1"/>
    <col min="4" max="4" width="58.28515625" customWidth="1"/>
    <col min="5" max="5" width="10" customWidth="1"/>
    <col min="7" max="7" width="9.140625" customWidth="1"/>
    <col min="8" max="8" width="7.85546875" customWidth="1"/>
    <col min="9" max="9" width="10.85546875" customWidth="1"/>
    <col min="10" max="10" width="7.7109375" customWidth="1"/>
    <col min="11" max="11" width="10.140625" customWidth="1"/>
    <col min="12" max="12" width="15.140625" customWidth="1"/>
    <col min="13" max="14" width="14.7109375" customWidth="1"/>
    <col min="15" max="15" width="14.5703125" customWidth="1"/>
    <col min="16" max="16" width="13.85546875" bestFit="1" customWidth="1"/>
    <col min="17" max="17" width="14.5703125" customWidth="1"/>
  </cols>
  <sheetData>
    <row r="1" spans="1:11" ht="18" x14ac:dyDescent="0.25">
      <c r="A1" s="1"/>
      <c r="B1" s="2" t="s">
        <v>0</v>
      </c>
      <c r="C1" s="3"/>
      <c r="D1" s="3"/>
      <c r="E1" s="4"/>
      <c r="F1" s="4"/>
      <c r="G1" s="4"/>
      <c r="H1" s="4"/>
      <c r="I1" s="4"/>
      <c r="J1" s="4"/>
      <c r="K1" s="4"/>
    </row>
    <row r="2" spans="1:11" ht="18.75" x14ac:dyDescent="0.25">
      <c r="A2" s="5"/>
      <c r="B2" s="6" t="s">
        <v>1</v>
      </c>
      <c r="C2" s="7"/>
      <c r="D2" s="7"/>
      <c r="E2" s="8"/>
      <c r="F2" s="8"/>
      <c r="G2" s="8"/>
      <c r="H2" s="8"/>
      <c r="I2" s="344"/>
      <c r="J2" s="344"/>
      <c r="K2" s="9"/>
    </row>
    <row r="3" spans="1:11" ht="23.25" x14ac:dyDescent="0.25">
      <c r="A3" s="5"/>
      <c r="B3" s="345" t="s">
        <v>2</v>
      </c>
      <c r="C3" s="345"/>
      <c r="D3" s="345"/>
      <c r="E3" s="345"/>
      <c r="F3" s="345"/>
      <c r="G3" s="345"/>
      <c r="H3" s="345"/>
      <c r="I3" s="345"/>
      <c r="J3" s="345"/>
      <c r="K3" s="345"/>
    </row>
    <row r="4" spans="1:11" ht="18" x14ac:dyDescent="0.25">
      <c r="A4" s="5"/>
      <c r="B4" s="346" t="s">
        <v>602</v>
      </c>
      <c r="C4" s="346"/>
      <c r="D4" s="346"/>
      <c r="E4" s="346"/>
      <c r="F4" s="346"/>
      <c r="G4" s="346"/>
      <c r="H4" s="346"/>
      <c r="I4" s="346"/>
      <c r="J4" s="346"/>
      <c r="K4" s="346"/>
    </row>
    <row r="5" spans="1:11" ht="24" thickBot="1" x14ac:dyDescent="0.3">
      <c r="A5" s="347"/>
      <c r="B5" s="347"/>
      <c r="C5" s="347"/>
      <c r="D5" s="347"/>
      <c r="E5" s="347"/>
      <c r="F5" s="347"/>
      <c r="G5" s="347"/>
      <c r="H5" s="347"/>
      <c r="I5" s="347"/>
      <c r="J5" s="158"/>
      <c r="K5" s="11"/>
    </row>
    <row r="6" spans="1:11" ht="24.6" customHeight="1" thickTop="1" thickBot="1" x14ac:dyDescent="0.3">
      <c r="A6" s="12"/>
      <c r="B6" s="13" t="s">
        <v>3</v>
      </c>
      <c r="C6" s="14"/>
      <c r="D6" s="14"/>
      <c r="E6" s="15"/>
      <c r="F6" s="16"/>
      <c r="G6" s="16"/>
      <c r="H6" s="17"/>
      <c r="I6" s="17"/>
      <c r="J6" s="342" t="s">
        <v>4</v>
      </c>
      <c r="K6" s="343"/>
    </row>
    <row r="7" spans="1:11" s="157" customFormat="1" ht="15.75" customHeight="1" thickTop="1" x14ac:dyDescent="0.25">
      <c r="A7" s="325" t="s">
        <v>5</v>
      </c>
      <c r="B7" s="327" t="s">
        <v>6</v>
      </c>
      <c r="C7" s="329" t="s">
        <v>7</v>
      </c>
      <c r="D7" s="331" t="s">
        <v>8</v>
      </c>
      <c r="E7" s="333" t="s">
        <v>650</v>
      </c>
      <c r="F7" s="335" t="s">
        <v>9</v>
      </c>
      <c r="G7" s="335"/>
      <c r="H7" s="335"/>
      <c r="I7" s="335"/>
      <c r="J7" s="331" t="s">
        <v>10</v>
      </c>
      <c r="K7" s="337" t="s">
        <v>649</v>
      </c>
    </row>
    <row r="8" spans="1:11" s="157" customFormat="1" ht="25.15" customHeight="1" x14ac:dyDescent="0.25">
      <c r="A8" s="326"/>
      <c r="B8" s="328"/>
      <c r="C8" s="330"/>
      <c r="D8" s="332"/>
      <c r="E8" s="334"/>
      <c r="F8" s="160" t="s">
        <v>11</v>
      </c>
      <c r="G8" s="159" t="s">
        <v>12</v>
      </c>
      <c r="H8" s="160" t="s">
        <v>13</v>
      </c>
      <c r="I8" s="202" t="s">
        <v>648</v>
      </c>
      <c r="J8" s="332"/>
      <c r="K8" s="338"/>
    </row>
    <row r="9" spans="1:11" ht="15.75" thickBot="1" x14ac:dyDescent="0.3">
      <c r="A9" s="256">
        <v>0</v>
      </c>
      <c r="B9" s="257">
        <v>1</v>
      </c>
      <c r="C9" s="258">
        <v>2</v>
      </c>
      <c r="D9" s="258">
        <v>3</v>
      </c>
      <c r="E9" s="258">
        <v>4</v>
      </c>
      <c r="F9" s="258">
        <v>5</v>
      </c>
      <c r="G9" s="258">
        <v>6</v>
      </c>
      <c r="H9" s="258">
        <v>7</v>
      </c>
      <c r="I9" s="258">
        <v>8</v>
      </c>
      <c r="J9" s="258">
        <v>9</v>
      </c>
      <c r="K9" s="259">
        <v>10</v>
      </c>
    </row>
    <row r="10" spans="1:11" ht="29.45" customHeight="1" x14ac:dyDescent="0.25">
      <c r="A10" s="209">
        <v>1</v>
      </c>
      <c r="B10" s="210">
        <v>5001</v>
      </c>
      <c r="C10" s="211"/>
      <c r="D10" s="212" t="s">
        <v>653</v>
      </c>
      <c r="E10" s="213">
        <f>SUM(F10:K10)</f>
        <v>2128945</v>
      </c>
      <c r="F10" s="214">
        <f t="shared" ref="F10:K10" si="0">F11+F115</f>
        <v>2000</v>
      </c>
      <c r="G10" s="214">
        <f>G11+G115</f>
        <v>27559</v>
      </c>
      <c r="H10" s="214">
        <f t="shared" si="0"/>
        <v>950</v>
      </c>
      <c r="I10" s="214">
        <f t="shared" si="0"/>
        <v>1964016</v>
      </c>
      <c r="J10" s="214">
        <f t="shared" si="0"/>
        <v>2200</v>
      </c>
      <c r="K10" s="215">
        <f t="shared" si="0"/>
        <v>132220</v>
      </c>
    </row>
    <row r="11" spans="1:11" ht="21.75" customHeight="1" x14ac:dyDescent="0.25">
      <c r="A11" s="216">
        <f>A10+1</f>
        <v>2</v>
      </c>
      <c r="B11" s="19">
        <v>5002</v>
      </c>
      <c r="C11" s="20">
        <v>700000</v>
      </c>
      <c r="D11" s="21" t="s">
        <v>637</v>
      </c>
      <c r="E11" s="22">
        <f>SUM(F11:K11)</f>
        <v>2128945</v>
      </c>
      <c r="F11" s="171">
        <f t="shared" ref="F11:K11" si="1">F12+F56+F66+F78+F103+F108+F112</f>
        <v>2000</v>
      </c>
      <c r="G11" s="171">
        <f t="shared" si="1"/>
        <v>27559</v>
      </c>
      <c r="H11" s="171">
        <f t="shared" si="1"/>
        <v>950</v>
      </c>
      <c r="I11" s="171">
        <f t="shared" si="1"/>
        <v>1964016</v>
      </c>
      <c r="J11" s="171">
        <f t="shared" si="1"/>
        <v>2200</v>
      </c>
      <c r="K11" s="217">
        <f t="shared" si="1"/>
        <v>132220</v>
      </c>
    </row>
    <row r="12" spans="1:11" hidden="1" x14ac:dyDescent="0.25">
      <c r="A12" s="216">
        <f t="shared" ref="A12:A75" si="2">A11+1</f>
        <v>3</v>
      </c>
      <c r="B12" s="23" t="s">
        <v>14</v>
      </c>
      <c r="C12" s="20">
        <v>710000</v>
      </c>
      <c r="D12" s="21" t="s">
        <v>15</v>
      </c>
      <c r="E12" s="22">
        <f>SUM(F12:K12)</f>
        <v>0</v>
      </c>
      <c r="F12" s="171">
        <f t="shared" ref="F12:K12" si="3">F13+F17+F19+F26+F32+F39+F42+F49</f>
        <v>0</v>
      </c>
      <c r="G12" s="171">
        <f t="shared" si="3"/>
        <v>0</v>
      </c>
      <c r="H12" s="171">
        <f t="shared" si="3"/>
        <v>0</v>
      </c>
      <c r="I12" s="171">
        <f t="shared" si="3"/>
        <v>0</v>
      </c>
      <c r="J12" s="171">
        <f t="shared" si="3"/>
        <v>0</v>
      </c>
      <c r="K12" s="217">
        <f t="shared" si="3"/>
        <v>0</v>
      </c>
    </row>
    <row r="13" spans="1:11" ht="30" hidden="1" x14ac:dyDescent="0.25">
      <c r="A13" s="216">
        <f t="shared" si="2"/>
        <v>4</v>
      </c>
      <c r="B13" s="24" t="s">
        <v>16</v>
      </c>
      <c r="C13" s="20">
        <v>711000</v>
      </c>
      <c r="D13" s="21" t="s">
        <v>17</v>
      </c>
      <c r="E13" s="22">
        <f>SUM(F13:K13)</f>
        <v>0</v>
      </c>
      <c r="F13" s="171">
        <f t="shared" ref="F13:K13" si="4">SUM(F14:F16)</f>
        <v>0</v>
      </c>
      <c r="G13" s="171">
        <f t="shared" si="4"/>
        <v>0</v>
      </c>
      <c r="H13" s="171">
        <f t="shared" si="4"/>
        <v>0</v>
      </c>
      <c r="I13" s="171">
        <f t="shared" si="4"/>
        <v>0</v>
      </c>
      <c r="J13" s="171">
        <f t="shared" si="4"/>
        <v>0</v>
      </c>
      <c r="K13" s="217">
        <f t="shared" si="4"/>
        <v>0</v>
      </c>
    </row>
    <row r="14" spans="1:11" ht="30" hidden="1" x14ac:dyDescent="0.25">
      <c r="A14" s="216">
        <f t="shared" si="2"/>
        <v>5</v>
      </c>
      <c r="B14" s="25" t="s">
        <v>18</v>
      </c>
      <c r="C14" s="26">
        <v>711100</v>
      </c>
      <c r="D14" s="27" t="s">
        <v>19</v>
      </c>
      <c r="E14" s="22"/>
      <c r="F14" s="172"/>
      <c r="G14" s="172"/>
      <c r="H14" s="172"/>
      <c r="I14" s="172"/>
      <c r="J14" s="172"/>
      <c r="K14" s="218"/>
    </row>
    <row r="15" spans="1:11" ht="30" hidden="1" x14ac:dyDescent="0.25">
      <c r="A15" s="216">
        <f t="shared" si="2"/>
        <v>6</v>
      </c>
      <c r="B15" s="25" t="s">
        <v>20</v>
      </c>
      <c r="C15" s="26">
        <v>711200</v>
      </c>
      <c r="D15" s="27" t="s">
        <v>21</v>
      </c>
      <c r="E15" s="22"/>
      <c r="F15" s="172"/>
      <c r="G15" s="172"/>
      <c r="H15" s="172"/>
      <c r="I15" s="172"/>
      <c r="J15" s="172"/>
      <c r="K15" s="218"/>
    </row>
    <row r="16" spans="1:11" ht="30" hidden="1" x14ac:dyDescent="0.25">
      <c r="A16" s="216">
        <f t="shared" si="2"/>
        <v>7</v>
      </c>
      <c r="B16" s="25" t="s">
        <v>22</v>
      </c>
      <c r="C16" s="26">
        <v>711300</v>
      </c>
      <c r="D16" s="27" t="s">
        <v>23</v>
      </c>
      <c r="E16" s="22"/>
      <c r="F16" s="172"/>
      <c r="G16" s="172"/>
      <c r="H16" s="172"/>
      <c r="I16" s="172"/>
      <c r="J16" s="172"/>
      <c r="K16" s="218"/>
    </row>
    <row r="17" spans="1:11" ht="30" hidden="1" x14ac:dyDescent="0.25">
      <c r="A17" s="216">
        <f t="shared" si="2"/>
        <v>8</v>
      </c>
      <c r="B17" s="29" t="s">
        <v>24</v>
      </c>
      <c r="C17" s="20">
        <v>712000</v>
      </c>
      <c r="D17" s="21" t="s">
        <v>25</v>
      </c>
      <c r="E17" s="22">
        <f>SUM(F17:K17)</f>
        <v>0</v>
      </c>
      <c r="F17" s="171">
        <f t="shared" ref="F17:K17" si="5">F18</f>
        <v>0</v>
      </c>
      <c r="G17" s="171">
        <f t="shared" si="5"/>
        <v>0</v>
      </c>
      <c r="H17" s="171">
        <f t="shared" si="5"/>
        <v>0</v>
      </c>
      <c r="I17" s="171">
        <f t="shared" si="5"/>
        <v>0</v>
      </c>
      <c r="J17" s="171">
        <f t="shared" si="5"/>
        <v>0</v>
      </c>
      <c r="K17" s="217">
        <f t="shared" si="5"/>
        <v>0</v>
      </c>
    </row>
    <row r="18" spans="1:11" ht="30" hidden="1" x14ac:dyDescent="0.25">
      <c r="A18" s="216">
        <f t="shared" si="2"/>
        <v>9</v>
      </c>
      <c r="B18" s="25" t="s">
        <v>26</v>
      </c>
      <c r="C18" s="26">
        <v>712100</v>
      </c>
      <c r="D18" s="27" t="s">
        <v>27</v>
      </c>
      <c r="E18" s="22">
        <f>SUM(F18:K18)</f>
        <v>0</v>
      </c>
      <c r="F18" s="172"/>
      <c r="G18" s="172"/>
      <c r="H18" s="172"/>
      <c r="I18" s="172"/>
      <c r="J18" s="172"/>
      <c r="K18" s="218"/>
    </row>
    <row r="19" spans="1:11" ht="30" hidden="1" x14ac:dyDescent="0.25">
      <c r="A19" s="216">
        <f t="shared" si="2"/>
        <v>10</v>
      </c>
      <c r="B19" s="29" t="s">
        <v>28</v>
      </c>
      <c r="C19" s="20">
        <v>713000</v>
      </c>
      <c r="D19" s="21" t="s">
        <v>29</v>
      </c>
      <c r="E19" s="22">
        <f>SUM(F19:K19)</f>
        <v>0</v>
      </c>
      <c r="F19" s="171">
        <f t="shared" ref="F19:K19" si="6">SUM(F20:F25)</f>
        <v>0</v>
      </c>
      <c r="G19" s="171">
        <f t="shared" si="6"/>
        <v>0</v>
      </c>
      <c r="H19" s="171">
        <f t="shared" si="6"/>
        <v>0</v>
      </c>
      <c r="I19" s="171">
        <f t="shared" si="6"/>
        <v>0</v>
      </c>
      <c r="J19" s="171">
        <f t="shared" si="6"/>
        <v>0</v>
      </c>
      <c r="K19" s="217">
        <f t="shared" si="6"/>
        <v>0</v>
      </c>
    </row>
    <row r="20" spans="1:11" ht="30" hidden="1" x14ac:dyDescent="0.25">
      <c r="A20" s="216">
        <f t="shared" si="2"/>
        <v>11</v>
      </c>
      <c r="B20" s="25" t="s">
        <v>30</v>
      </c>
      <c r="C20" s="26">
        <v>713100</v>
      </c>
      <c r="D20" s="27" t="s">
        <v>31</v>
      </c>
      <c r="E20" s="22"/>
      <c r="F20" s="172"/>
      <c r="G20" s="172"/>
      <c r="H20" s="172"/>
      <c r="I20" s="172"/>
      <c r="J20" s="172"/>
      <c r="K20" s="218"/>
    </row>
    <row r="21" spans="1:11" ht="30" hidden="1" x14ac:dyDescent="0.25">
      <c r="A21" s="216">
        <f t="shared" si="2"/>
        <v>12</v>
      </c>
      <c r="B21" s="25" t="s">
        <v>32</v>
      </c>
      <c r="C21" s="26">
        <v>713200</v>
      </c>
      <c r="D21" s="27" t="s">
        <v>33</v>
      </c>
      <c r="E21" s="22"/>
      <c r="F21" s="172"/>
      <c r="G21" s="172"/>
      <c r="H21" s="172"/>
      <c r="I21" s="172"/>
      <c r="J21" s="172"/>
      <c r="K21" s="218"/>
    </row>
    <row r="22" spans="1:11" ht="30" hidden="1" x14ac:dyDescent="0.25">
      <c r="A22" s="216">
        <f t="shared" si="2"/>
        <v>13</v>
      </c>
      <c r="B22" s="25" t="s">
        <v>34</v>
      </c>
      <c r="C22" s="26">
        <v>713300</v>
      </c>
      <c r="D22" s="27" t="s">
        <v>35</v>
      </c>
      <c r="E22" s="22"/>
      <c r="F22" s="172"/>
      <c r="G22" s="172"/>
      <c r="H22" s="172"/>
      <c r="I22" s="172"/>
      <c r="J22" s="172"/>
      <c r="K22" s="218"/>
    </row>
    <row r="23" spans="1:11" hidden="1" x14ac:dyDescent="0.25">
      <c r="A23" s="216">
        <f t="shared" si="2"/>
        <v>14</v>
      </c>
      <c r="B23" s="25">
        <v>5014</v>
      </c>
      <c r="C23" s="26">
        <v>713400</v>
      </c>
      <c r="D23" s="27" t="s">
        <v>36</v>
      </c>
      <c r="E23" s="22"/>
      <c r="F23" s="172"/>
      <c r="G23" s="172"/>
      <c r="H23" s="172"/>
      <c r="I23" s="172"/>
      <c r="J23" s="172"/>
      <c r="K23" s="218"/>
    </row>
    <row r="24" spans="1:11" ht="30" hidden="1" x14ac:dyDescent="0.25">
      <c r="A24" s="216">
        <f t="shared" si="2"/>
        <v>15</v>
      </c>
      <c r="B24" s="25" t="s">
        <v>37</v>
      </c>
      <c r="C24" s="26">
        <v>713500</v>
      </c>
      <c r="D24" s="27" t="s">
        <v>38</v>
      </c>
      <c r="E24" s="22"/>
      <c r="F24" s="172"/>
      <c r="G24" s="172"/>
      <c r="H24" s="172"/>
      <c r="I24" s="172"/>
      <c r="J24" s="172"/>
      <c r="K24" s="218"/>
    </row>
    <row r="25" spans="1:11" ht="30" hidden="1" x14ac:dyDescent="0.25">
      <c r="A25" s="216">
        <f t="shared" si="2"/>
        <v>16</v>
      </c>
      <c r="B25" s="25" t="s">
        <v>39</v>
      </c>
      <c r="C25" s="26">
        <v>713600</v>
      </c>
      <c r="D25" s="27" t="s">
        <v>40</v>
      </c>
      <c r="E25" s="22"/>
      <c r="F25" s="173"/>
      <c r="G25" s="173"/>
      <c r="H25" s="173"/>
      <c r="I25" s="173"/>
      <c r="J25" s="173"/>
      <c r="K25" s="219"/>
    </row>
    <row r="26" spans="1:11" ht="30" hidden="1" x14ac:dyDescent="0.25">
      <c r="A26" s="216">
        <f t="shared" si="2"/>
        <v>17</v>
      </c>
      <c r="B26" s="29" t="s">
        <v>41</v>
      </c>
      <c r="C26" s="20">
        <v>714000</v>
      </c>
      <c r="D26" s="21" t="s">
        <v>42</v>
      </c>
      <c r="E26" s="22">
        <f>SUM(F26:K26)</f>
        <v>0</v>
      </c>
      <c r="F26" s="171">
        <f t="shared" ref="F26:K26" si="7">SUM(F27:F31)</f>
        <v>0</v>
      </c>
      <c r="G26" s="171">
        <f t="shared" si="7"/>
        <v>0</v>
      </c>
      <c r="H26" s="171">
        <f t="shared" si="7"/>
        <v>0</v>
      </c>
      <c r="I26" s="171">
        <f t="shared" si="7"/>
        <v>0</v>
      </c>
      <c r="J26" s="171">
        <f t="shared" si="7"/>
        <v>0</v>
      </c>
      <c r="K26" s="217">
        <f t="shared" si="7"/>
        <v>0</v>
      </c>
    </row>
    <row r="27" spans="1:11" ht="30" hidden="1" x14ac:dyDescent="0.25">
      <c r="A27" s="216">
        <f t="shared" si="2"/>
        <v>18</v>
      </c>
      <c r="B27" s="25" t="s">
        <v>43</v>
      </c>
      <c r="C27" s="26">
        <v>714100</v>
      </c>
      <c r="D27" s="27" t="s">
        <v>44</v>
      </c>
      <c r="E27" s="22"/>
      <c r="F27" s="172"/>
      <c r="G27" s="172"/>
      <c r="H27" s="172"/>
      <c r="I27" s="172"/>
      <c r="J27" s="172"/>
      <c r="K27" s="218"/>
    </row>
    <row r="28" spans="1:11" ht="30" hidden="1" x14ac:dyDescent="0.25">
      <c r="A28" s="216">
        <f t="shared" si="2"/>
        <v>19</v>
      </c>
      <c r="B28" s="25" t="s">
        <v>45</v>
      </c>
      <c r="C28" s="26">
        <v>714300</v>
      </c>
      <c r="D28" s="27" t="s">
        <v>46</v>
      </c>
      <c r="E28" s="22"/>
      <c r="F28" s="172"/>
      <c r="G28" s="172"/>
      <c r="H28" s="172"/>
      <c r="I28" s="172"/>
      <c r="J28" s="172"/>
      <c r="K28" s="218"/>
    </row>
    <row r="29" spans="1:11" ht="30" hidden="1" x14ac:dyDescent="0.25">
      <c r="A29" s="216">
        <f t="shared" si="2"/>
        <v>20</v>
      </c>
      <c r="B29" s="25" t="s">
        <v>47</v>
      </c>
      <c r="C29" s="26">
        <v>714400</v>
      </c>
      <c r="D29" s="27" t="s">
        <v>48</v>
      </c>
      <c r="E29" s="22"/>
      <c r="F29" s="172"/>
      <c r="G29" s="172"/>
      <c r="H29" s="172"/>
      <c r="I29" s="172"/>
      <c r="J29" s="172"/>
      <c r="K29" s="218"/>
    </row>
    <row r="30" spans="1:11" ht="30" hidden="1" x14ac:dyDescent="0.25">
      <c r="A30" s="216">
        <f t="shared" si="2"/>
        <v>21</v>
      </c>
      <c r="B30" s="25" t="s">
        <v>49</v>
      </c>
      <c r="C30" s="26">
        <v>714500</v>
      </c>
      <c r="D30" s="27" t="s">
        <v>50</v>
      </c>
      <c r="E30" s="22"/>
      <c r="F30" s="172"/>
      <c r="G30" s="172"/>
      <c r="H30" s="172"/>
      <c r="I30" s="172"/>
      <c r="J30" s="172"/>
      <c r="K30" s="218"/>
    </row>
    <row r="31" spans="1:11" ht="30" hidden="1" x14ac:dyDescent="0.25">
      <c r="A31" s="216">
        <f t="shared" si="2"/>
        <v>22</v>
      </c>
      <c r="B31" s="25" t="s">
        <v>51</v>
      </c>
      <c r="C31" s="26">
        <v>714600</v>
      </c>
      <c r="D31" s="27" t="s">
        <v>52</v>
      </c>
      <c r="E31" s="22"/>
      <c r="F31" s="172"/>
      <c r="G31" s="172"/>
      <c r="H31" s="172"/>
      <c r="I31" s="172"/>
      <c r="J31" s="172"/>
      <c r="K31" s="218"/>
    </row>
    <row r="32" spans="1:11" ht="30" hidden="1" x14ac:dyDescent="0.25">
      <c r="A32" s="216">
        <f t="shared" si="2"/>
        <v>23</v>
      </c>
      <c r="B32" s="29" t="s">
        <v>53</v>
      </c>
      <c r="C32" s="20">
        <v>715000</v>
      </c>
      <c r="D32" s="21" t="s">
        <v>54</v>
      </c>
      <c r="E32" s="22">
        <f>SUM(F32:K32)</f>
        <v>0</v>
      </c>
      <c r="F32" s="171">
        <f t="shared" ref="F32:K32" si="8">SUM(F33:F38)</f>
        <v>0</v>
      </c>
      <c r="G32" s="171">
        <f t="shared" si="8"/>
        <v>0</v>
      </c>
      <c r="H32" s="171">
        <f t="shared" si="8"/>
        <v>0</v>
      </c>
      <c r="I32" s="171">
        <f t="shared" si="8"/>
        <v>0</v>
      </c>
      <c r="J32" s="171">
        <f t="shared" si="8"/>
        <v>0</v>
      </c>
      <c r="K32" s="217">
        <f t="shared" si="8"/>
        <v>0</v>
      </c>
    </row>
    <row r="33" spans="1:11" ht="30" hidden="1" x14ac:dyDescent="0.25">
      <c r="A33" s="216">
        <f t="shared" si="2"/>
        <v>24</v>
      </c>
      <c r="B33" s="25" t="s">
        <v>55</v>
      </c>
      <c r="C33" s="26">
        <v>715100</v>
      </c>
      <c r="D33" s="27" t="s">
        <v>56</v>
      </c>
      <c r="E33" s="22"/>
      <c r="F33" s="172"/>
      <c r="G33" s="172"/>
      <c r="H33" s="172"/>
      <c r="I33" s="172"/>
      <c r="J33" s="172"/>
      <c r="K33" s="218"/>
    </row>
    <row r="34" spans="1:11" ht="30" hidden="1" x14ac:dyDescent="0.25">
      <c r="A34" s="216">
        <f t="shared" si="2"/>
        <v>25</v>
      </c>
      <c r="B34" s="25" t="s">
        <v>57</v>
      </c>
      <c r="C34" s="26">
        <v>715200</v>
      </c>
      <c r="D34" s="27" t="s">
        <v>58</v>
      </c>
      <c r="E34" s="22"/>
      <c r="F34" s="172"/>
      <c r="G34" s="172"/>
      <c r="H34" s="172"/>
      <c r="I34" s="172"/>
      <c r="J34" s="172"/>
      <c r="K34" s="218"/>
    </row>
    <row r="35" spans="1:11" ht="30" hidden="1" x14ac:dyDescent="0.25">
      <c r="A35" s="216">
        <f t="shared" si="2"/>
        <v>26</v>
      </c>
      <c r="B35" s="25" t="s">
        <v>59</v>
      </c>
      <c r="C35" s="26">
        <v>715300</v>
      </c>
      <c r="D35" s="27" t="s">
        <v>60</v>
      </c>
      <c r="E35" s="22"/>
      <c r="F35" s="172"/>
      <c r="G35" s="172"/>
      <c r="H35" s="172"/>
      <c r="I35" s="172"/>
      <c r="J35" s="172"/>
      <c r="K35" s="218"/>
    </row>
    <row r="36" spans="1:11" ht="30" hidden="1" x14ac:dyDescent="0.25">
      <c r="A36" s="216">
        <f t="shared" si="2"/>
        <v>27</v>
      </c>
      <c r="B36" s="25" t="s">
        <v>61</v>
      </c>
      <c r="C36" s="26">
        <v>715400</v>
      </c>
      <c r="D36" s="27" t="s">
        <v>62</v>
      </c>
      <c r="E36" s="22"/>
      <c r="F36" s="172"/>
      <c r="G36" s="172"/>
      <c r="H36" s="172"/>
      <c r="I36" s="172"/>
      <c r="J36" s="172"/>
      <c r="K36" s="218"/>
    </row>
    <row r="37" spans="1:11" ht="30" hidden="1" x14ac:dyDescent="0.25">
      <c r="A37" s="216">
        <f t="shared" si="2"/>
        <v>28</v>
      </c>
      <c r="B37" s="25" t="s">
        <v>63</v>
      </c>
      <c r="C37" s="26">
        <v>715500</v>
      </c>
      <c r="D37" s="27" t="s">
        <v>64</v>
      </c>
      <c r="E37" s="22"/>
      <c r="F37" s="172"/>
      <c r="G37" s="172"/>
      <c r="H37" s="172"/>
      <c r="I37" s="172"/>
      <c r="J37" s="172"/>
      <c r="K37" s="218"/>
    </row>
    <row r="38" spans="1:11" ht="30" hidden="1" x14ac:dyDescent="0.25">
      <c r="A38" s="216">
        <f t="shared" si="2"/>
        <v>29</v>
      </c>
      <c r="B38" s="25" t="s">
        <v>65</v>
      </c>
      <c r="C38" s="26">
        <v>715600</v>
      </c>
      <c r="D38" s="27" t="s">
        <v>66</v>
      </c>
      <c r="E38" s="22"/>
      <c r="F38" s="172"/>
      <c r="G38" s="172"/>
      <c r="H38" s="172"/>
      <c r="I38" s="172"/>
      <c r="J38" s="172"/>
      <c r="K38" s="218"/>
    </row>
    <row r="39" spans="1:11" ht="30" hidden="1" x14ac:dyDescent="0.25">
      <c r="A39" s="216">
        <f t="shared" si="2"/>
        <v>30</v>
      </c>
      <c r="B39" s="29" t="s">
        <v>67</v>
      </c>
      <c r="C39" s="20">
        <v>716000</v>
      </c>
      <c r="D39" s="21" t="s">
        <v>68</v>
      </c>
      <c r="E39" s="22">
        <f>SUM(F39:K39)</f>
        <v>0</v>
      </c>
      <c r="F39" s="171">
        <f t="shared" ref="F39:K39" si="9">F40+F41</f>
        <v>0</v>
      </c>
      <c r="G39" s="171">
        <f t="shared" si="9"/>
        <v>0</v>
      </c>
      <c r="H39" s="171">
        <f t="shared" si="9"/>
        <v>0</v>
      </c>
      <c r="I39" s="171">
        <f t="shared" si="9"/>
        <v>0</v>
      </c>
      <c r="J39" s="171">
        <f t="shared" si="9"/>
        <v>0</v>
      </c>
      <c r="K39" s="217">
        <f t="shared" si="9"/>
        <v>0</v>
      </c>
    </row>
    <row r="40" spans="1:11" ht="30" hidden="1" x14ac:dyDescent="0.25">
      <c r="A40" s="216">
        <f t="shared" si="2"/>
        <v>31</v>
      </c>
      <c r="B40" s="25" t="s">
        <v>69</v>
      </c>
      <c r="C40" s="26">
        <v>716100</v>
      </c>
      <c r="D40" s="27" t="s">
        <v>70</v>
      </c>
      <c r="E40" s="22"/>
      <c r="F40" s="172"/>
      <c r="G40" s="172"/>
      <c r="H40" s="172"/>
      <c r="I40" s="172"/>
      <c r="J40" s="172"/>
      <c r="K40" s="218"/>
    </row>
    <row r="41" spans="1:11" ht="30" hidden="1" x14ac:dyDescent="0.25">
      <c r="A41" s="216">
        <f t="shared" si="2"/>
        <v>32</v>
      </c>
      <c r="B41" s="25" t="s">
        <v>71</v>
      </c>
      <c r="C41" s="26">
        <v>716200</v>
      </c>
      <c r="D41" s="27" t="s">
        <v>72</v>
      </c>
      <c r="E41" s="22"/>
      <c r="F41" s="172"/>
      <c r="G41" s="172"/>
      <c r="H41" s="172"/>
      <c r="I41" s="172"/>
      <c r="J41" s="172"/>
      <c r="K41" s="218"/>
    </row>
    <row r="42" spans="1:11" ht="30" hidden="1" x14ac:dyDescent="0.25">
      <c r="A42" s="216">
        <f t="shared" si="2"/>
        <v>33</v>
      </c>
      <c r="B42" s="29" t="s">
        <v>73</v>
      </c>
      <c r="C42" s="20">
        <v>717000</v>
      </c>
      <c r="D42" s="21" t="s">
        <v>74</v>
      </c>
      <c r="E42" s="22">
        <f>SUM(F42:K42)</f>
        <v>0</v>
      </c>
      <c r="F42" s="171">
        <f t="shared" ref="F42:K42" si="10">SUM(F43:F48)</f>
        <v>0</v>
      </c>
      <c r="G42" s="171">
        <f t="shared" si="10"/>
        <v>0</v>
      </c>
      <c r="H42" s="171">
        <f t="shared" si="10"/>
        <v>0</v>
      </c>
      <c r="I42" s="171">
        <f t="shared" si="10"/>
        <v>0</v>
      </c>
      <c r="J42" s="171">
        <f t="shared" si="10"/>
        <v>0</v>
      </c>
      <c r="K42" s="217">
        <f t="shared" si="10"/>
        <v>0</v>
      </c>
    </row>
    <row r="43" spans="1:11" ht="30" hidden="1" x14ac:dyDescent="0.25">
      <c r="A43" s="216">
        <f t="shared" si="2"/>
        <v>34</v>
      </c>
      <c r="B43" s="25" t="s">
        <v>75</v>
      </c>
      <c r="C43" s="26">
        <v>717100</v>
      </c>
      <c r="D43" s="27" t="s">
        <v>76</v>
      </c>
      <c r="E43" s="22"/>
      <c r="F43" s="172"/>
      <c r="G43" s="172"/>
      <c r="H43" s="172"/>
      <c r="I43" s="172"/>
      <c r="J43" s="172"/>
      <c r="K43" s="218"/>
    </row>
    <row r="44" spans="1:11" ht="30" hidden="1" x14ac:dyDescent="0.25">
      <c r="A44" s="216">
        <f t="shared" si="2"/>
        <v>35</v>
      </c>
      <c r="B44" s="25" t="s">
        <v>77</v>
      </c>
      <c r="C44" s="26">
        <v>717200</v>
      </c>
      <c r="D44" s="27" t="s">
        <v>78</v>
      </c>
      <c r="E44" s="22"/>
      <c r="F44" s="172"/>
      <c r="G44" s="172"/>
      <c r="H44" s="172"/>
      <c r="I44" s="172"/>
      <c r="J44" s="172"/>
      <c r="K44" s="218"/>
    </row>
    <row r="45" spans="1:11" ht="30" hidden="1" x14ac:dyDescent="0.25">
      <c r="A45" s="216">
        <f t="shared" si="2"/>
        <v>36</v>
      </c>
      <c r="B45" s="25" t="s">
        <v>79</v>
      </c>
      <c r="C45" s="26">
        <v>717300</v>
      </c>
      <c r="D45" s="27" t="s">
        <v>80</v>
      </c>
      <c r="E45" s="22"/>
      <c r="F45" s="172"/>
      <c r="G45" s="172"/>
      <c r="H45" s="172"/>
      <c r="I45" s="172"/>
      <c r="J45" s="172"/>
      <c r="K45" s="218"/>
    </row>
    <row r="46" spans="1:11" ht="30" hidden="1" x14ac:dyDescent="0.25">
      <c r="A46" s="216">
        <f t="shared" si="2"/>
        <v>37</v>
      </c>
      <c r="B46" s="25" t="s">
        <v>81</v>
      </c>
      <c r="C46" s="26">
        <v>717400</v>
      </c>
      <c r="D46" s="27" t="s">
        <v>82</v>
      </c>
      <c r="E46" s="22"/>
      <c r="F46" s="172"/>
      <c r="G46" s="172"/>
      <c r="H46" s="172"/>
      <c r="I46" s="172"/>
      <c r="J46" s="172"/>
      <c r="K46" s="218"/>
    </row>
    <row r="47" spans="1:11" ht="30" hidden="1" x14ac:dyDescent="0.25">
      <c r="A47" s="216">
        <f t="shared" si="2"/>
        <v>38</v>
      </c>
      <c r="B47" s="25" t="s">
        <v>83</v>
      </c>
      <c r="C47" s="26">
        <v>717500</v>
      </c>
      <c r="D47" s="27" t="s">
        <v>84</v>
      </c>
      <c r="E47" s="22"/>
      <c r="F47" s="172"/>
      <c r="G47" s="172"/>
      <c r="H47" s="172"/>
      <c r="I47" s="172"/>
      <c r="J47" s="172"/>
      <c r="K47" s="218"/>
    </row>
    <row r="48" spans="1:11" ht="30" hidden="1" x14ac:dyDescent="0.25">
      <c r="A48" s="216">
        <f t="shared" si="2"/>
        <v>39</v>
      </c>
      <c r="B48" s="25" t="s">
        <v>85</v>
      </c>
      <c r="C48" s="26">
        <v>717600</v>
      </c>
      <c r="D48" s="27" t="s">
        <v>86</v>
      </c>
      <c r="E48" s="22"/>
      <c r="F48" s="172"/>
      <c r="G48" s="172"/>
      <c r="H48" s="172"/>
      <c r="I48" s="172"/>
      <c r="J48" s="172"/>
      <c r="K48" s="218"/>
    </row>
    <row r="49" spans="1:11" ht="45" hidden="1" x14ac:dyDescent="0.25">
      <c r="A49" s="216">
        <f t="shared" si="2"/>
        <v>40</v>
      </c>
      <c r="B49" s="29" t="s">
        <v>87</v>
      </c>
      <c r="C49" s="20">
        <v>719000</v>
      </c>
      <c r="D49" s="21" t="s">
        <v>88</v>
      </c>
      <c r="E49" s="22">
        <f>SUM(F49:K49)</f>
        <v>0</v>
      </c>
      <c r="F49" s="171">
        <f t="shared" ref="F49:K49" si="11">SUM(F50:F55)</f>
        <v>0</v>
      </c>
      <c r="G49" s="171">
        <f t="shared" si="11"/>
        <v>0</v>
      </c>
      <c r="H49" s="171">
        <f t="shared" si="11"/>
        <v>0</v>
      </c>
      <c r="I49" s="171">
        <f t="shared" si="11"/>
        <v>0</v>
      </c>
      <c r="J49" s="171">
        <f t="shared" si="11"/>
        <v>0</v>
      </c>
      <c r="K49" s="217">
        <f t="shared" si="11"/>
        <v>0</v>
      </c>
    </row>
    <row r="50" spans="1:11" ht="30" hidden="1" x14ac:dyDescent="0.25">
      <c r="A50" s="216">
        <f t="shared" si="2"/>
        <v>41</v>
      </c>
      <c r="B50" s="25" t="s">
        <v>89</v>
      </c>
      <c r="C50" s="26">
        <v>719100</v>
      </c>
      <c r="D50" s="27" t="s">
        <v>90</v>
      </c>
      <c r="E50" s="22"/>
      <c r="F50" s="172"/>
      <c r="G50" s="172"/>
      <c r="H50" s="172"/>
      <c r="I50" s="172"/>
      <c r="J50" s="172"/>
      <c r="K50" s="218"/>
    </row>
    <row r="51" spans="1:11" ht="30" hidden="1" x14ac:dyDescent="0.25">
      <c r="A51" s="216">
        <f t="shared" si="2"/>
        <v>42</v>
      </c>
      <c r="B51" s="25" t="s">
        <v>91</v>
      </c>
      <c r="C51" s="26">
        <v>719200</v>
      </c>
      <c r="D51" s="27" t="s">
        <v>92</v>
      </c>
      <c r="E51" s="22"/>
      <c r="F51" s="172"/>
      <c r="G51" s="172"/>
      <c r="H51" s="172"/>
      <c r="I51" s="172"/>
      <c r="J51" s="172"/>
      <c r="K51" s="218"/>
    </row>
    <row r="52" spans="1:11" ht="30" hidden="1" x14ac:dyDescent="0.25">
      <c r="A52" s="216">
        <f t="shared" si="2"/>
        <v>43</v>
      </c>
      <c r="B52" s="25" t="s">
        <v>93</v>
      </c>
      <c r="C52" s="26">
        <v>719300</v>
      </c>
      <c r="D52" s="27" t="s">
        <v>94</v>
      </c>
      <c r="E52" s="22"/>
      <c r="F52" s="172"/>
      <c r="G52" s="172"/>
      <c r="H52" s="172"/>
      <c r="I52" s="172"/>
      <c r="J52" s="172"/>
      <c r="K52" s="218"/>
    </row>
    <row r="53" spans="1:11" ht="30" hidden="1" x14ac:dyDescent="0.25">
      <c r="A53" s="216">
        <f t="shared" si="2"/>
        <v>44</v>
      </c>
      <c r="B53" s="25" t="s">
        <v>95</v>
      </c>
      <c r="C53" s="26">
        <v>719400</v>
      </c>
      <c r="D53" s="27" t="s">
        <v>96</v>
      </c>
      <c r="E53" s="22"/>
      <c r="F53" s="172"/>
      <c r="G53" s="172"/>
      <c r="H53" s="172"/>
      <c r="I53" s="172"/>
      <c r="J53" s="172"/>
      <c r="K53" s="218"/>
    </row>
    <row r="54" spans="1:11" ht="30" hidden="1" x14ac:dyDescent="0.25">
      <c r="A54" s="216">
        <f t="shared" si="2"/>
        <v>45</v>
      </c>
      <c r="B54" s="25" t="s">
        <v>97</v>
      </c>
      <c r="C54" s="26">
        <v>719500</v>
      </c>
      <c r="D54" s="27" t="s">
        <v>98</v>
      </c>
      <c r="E54" s="22"/>
      <c r="F54" s="172"/>
      <c r="G54" s="172"/>
      <c r="H54" s="172"/>
      <c r="I54" s="172"/>
      <c r="J54" s="172"/>
      <c r="K54" s="218"/>
    </row>
    <row r="55" spans="1:11" ht="30" hidden="1" x14ac:dyDescent="0.25">
      <c r="A55" s="216">
        <f t="shared" si="2"/>
        <v>46</v>
      </c>
      <c r="B55" s="25" t="s">
        <v>99</v>
      </c>
      <c r="C55" s="26">
        <v>719600</v>
      </c>
      <c r="D55" s="27" t="s">
        <v>100</v>
      </c>
      <c r="E55" s="22"/>
      <c r="F55" s="172"/>
      <c r="G55" s="172"/>
      <c r="H55" s="172"/>
      <c r="I55" s="172"/>
      <c r="J55" s="172"/>
      <c r="K55" s="218"/>
    </row>
    <row r="56" spans="1:11" ht="30" hidden="1" x14ac:dyDescent="0.25">
      <c r="A56" s="216">
        <f t="shared" si="2"/>
        <v>47</v>
      </c>
      <c r="B56" s="23" t="s">
        <v>101</v>
      </c>
      <c r="C56" s="20">
        <v>720000</v>
      </c>
      <c r="D56" s="21" t="s">
        <v>102</v>
      </c>
      <c r="E56" s="22">
        <f>SUM(F56:K56)</f>
        <v>0</v>
      </c>
      <c r="F56" s="171">
        <f t="shared" ref="F56:K56" si="12">F57+F62</f>
        <v>0</v>
      </c>
      <c r="G56" s="171">
        <f t="shared" si="12"/>
        <v>0</v>
      </c>
      <c r="H56" s="171">
        <f t="shared" si="12"/>
        <v>0</v>
      </c>
      <c r="I56" s="171">
        <f t="shared" si="12"/>
        <v>0</v>
      </c>
      <c r="J56" s="171">
        <f t="shared" si="12"/>
        <v>0</v>
      </c>
      <c r="K56" s="217">
        <f t="shared" si="12"/>
        <v>0</v>
      </c>
    </row>
    <row r="57" spans="1:11" ht="30" hidden="1" x14ac:dyDescent="0.25">
      <c r="A57" s="216">
        <f t="shared" si="2"/>
        <v>48</v>
      </c>
      <c r="B57" s="29" t="s">
        <v>103</v>
      </c>
      <c r="C57" s="20">
        <v>721000</v>
      </c>
      <c r="D57" s="21" t="s">
        <v>104</v>
      </c>
      <c r="E57" s="22">
        <f>SUM(F57:K57)</f>
        <v>0</v>
      </c>
      <c r="F57" s="171">
        <f t="shared" ref="F57:K57" si="13">SUM(F58:F61)</f>
        <v>0</v>
      </c>
      <c r="G57" s="171">
        <f t="shared" si="13"/>
        <v>0</v>
      </c>
      <c r="H57" s="171">
        <f t="shared" si="13"/>
        <v>0</v>
      </c>
      <c r="I57" s="171">
        <f t="shared" si="13"/>
        <v>0</v>
      </c>
      <c r="J57" s="171">
        <f t="shared" si="13"/>
        <v>0</v>
      </c>
      <c r="K57" s="217">
        <f t="shared" si="13"/>
        <v>0</v>
      </c>
    </row>
    <row r="58" spans="1:11" ht="30" hidden="1" x14ac:dyDescent="0.25">
      <c r="A58" s="216">
        <f t="shared" si="2"/>
        <v>49</v>
      </c>
      <c r="B58" s="25" t="s">
        <v>105</v>
      </c>
      <c r="C58" s="26">
        <v>721100</v>
      </c>
      <c r="D58" s="27" t="s">
        <v>106</v>
      </c>
      <c r="E58" s="22"/>
      <c r="F58" s="172"/>
      <c r="G58" s="172"/>
      <c r="H58" s="172"/>
      <c r="I58" s="172"/>
      <c r="J58" s="172"/>
      <c r="K58" s="218"/>
    </row>
    <row r="59" spans="1:11" ht="30" hidden="1" x14ac:dyDescent="0.25">
      <c r="A59" s="216">
        <f t="shared" si="2"/>
        <v>50</v>
      </c>
      <c r="B59" s="25" t="s">
        <v>107</v>
      </c>
      <c r="C59" s="26">
        <v>721200</v>
      </c>
      <c r="D59" s="27" t="s">
        <v>108</v>
      </c>
      <c r="E59" s="22"/>
      <c r="F59" s="172"/>
      <c r="G59" s="172"/>
      <c r="H59" s="172"/>
      <c r="I59" s="172"/>
      <c r="J59" s="172"/>
      <c r="K59" s="218"/>
    </row>
    <row r="60" spans="1:11" ht="30" hidden="1" x14ac:dyDescent="0.25">
      <c r="A60" s="216">
        <f t="shared" si="2"/>
        <v>51</v>
      </c>
      <c r="B60" s="25" t="s">
        <v>109</v>
      </c>
      <c r="C60" s="26">
        <v>721300</v>
      </c>
      <c r="D60" s="27" t="s">
        <v>110</v>
      </c>
      <c r="E60" s="22"/>
      <c r="F60" s="172"/>
      <c r="G60" s="172"/>
      <c r="H60" s="172"/>
      <c r="I60" s="172"/>
      <c r="J60" s="172"/>
      <c r="K60" s="218"/>
    </row>
    <row r="61" spans="1:11" ht="30" hidden="1" x14ac:dyDescent="0.25">
      <c r="A61" s="216">
        <f t="shared" si="2"/>
        <v>52</v>
      </c>
      <c r="B61" s="25" t="s">
        <v>111</v>
      </c>
      <c r="C61" s="26">
        <v>721400</v>
      </c>
      <c r="D61" s="27" t="s">
        <v>112</v>
      </c>
      <c r="E61" s="22"/>
      <c r="F61" s="172"/>
      <c r="G61" s="172"/>
      <c r="H61" s="172"/>
      <c r="I61" s="172"/>
      <c r="J61" s="172"/>
      <c r="K61" s="218"/>
    </row>
    <row r="62" spans="1:11" ht="30" hidden="1" x14ac:dyDescent="0.25">
      <c r="A62" s="216">
        <f t="shared" si="2"/>
        <v>53</v>
      </c>
      <c r="B62" s="29" t="s">
        <v>113</v>
      </c>
      <c r="C62" s="20">
        <v>722000</v>
      </c>
      <c r="D62" s="21" t="s">
        <v>114</v>
      </c>
      <c r="E62" s="22">
        <f>SUM(F62:K62)</f>
        <v>0</v>
      </c>
      <c r="F62" s="171">
        <f t="shared" ref="F62:K62" si="14">SUM(F63:F65)</f>
        <v>0</v>
      </c>
      <c r="G62" s="171">
        <f t="shared" si="14"/>
        <v>0</v>
      </c>
      <c r="H62" s="171">
        <f t="shared" si="14"/>
        <v>0</v>
      </c>
      <c r="I62" s="171">
        <f t="shared" si="14"/>
        <v>0</v>
      </c>
      <c r="J62" s="171">
        <f t="shared" si="14"/>
        <v>0</v>
      </c>
      <c r="K62" s="217">
        <f t="shared" si="14"/>
        <v>0</v>
      </c>
    </row>
    <row r="63" spans="1:11" ht="30" hidden="1" x14ac:dyDescent="0.25">
      <c r="A63" s="216">
        <f t="shared" si="2"/>
        <v>54</v>
      </c>
      <c r="B63" s="25" t="s">
        <v>115</v>
      </c>
      <c r="C63" s="26">
        <v>722100</v>
      </c>
      <c r="D63" s="27" t="s">
        <v>116</v>
      </c>
      <c r="E63" s="22"/>
      <c r="F63" s="172"/>
      <c r="G63" s="172"/>
      <c r="H63" s="172"/>
      <c r="I63" s="172"/>
      <c r="J63" s="172"/>
      <c r="K63" s="218"/>
    </row>
    <row r="64" spans="1:11" ht="30" hidden="1" x14ac:dyDescent="0.25">
      <c r="A64" s="216">
        <f t="shared" si="2"/>
        <v>55</v>
      </c>
      <c r="B64" s="25" t="s">
        <v>117</v>
      </c>
      <c r="C64" s="26">
        <v>722200</v>
      </c>
      <c r="D64" s="27" t="s">
        <v>118</v>
      </c>
      <c r="E64" s="22"/>
      <c r="F64" s="172"/>
      <c r="G64" s="172"/>
      <c r="H64" s="172"/>
      <c r="I64" s="172"/>
      <c r="J64" s="172"/>
      <c r="K64" s="218"/>
    </row>
    <row r="65" spans="1:11" ht="30" hidden="1" x14ac:dyDescent="0.25">
      <c r="A65" s="216">
        <f t="shared" si="2"/>
        <v>56</v>
      </c>
      <c r="B65" s="25" t="s">
        <v>119</v>
      </c>
      <c r="C65" s="26">
        <v>722300</v>
      </c>
      <c r="D65" s="27" t="s">
        <v>120</v>
      </c>
      <c r="E65" s="22"/>
      <c r="F65" s="172"/>
      <c r="G65" s="172"/>
      <c r="H65" s="172"/>
      <c r="I65" s="172"/>
      <c r="J65" s="172"/>
      <c r="K65" s="218"/>
    </row>
    <row r="66" spans="1:11" ht="30" hidden="1" x14ac:dyDescent="0.25">
      <c r="A66" s="216">
        <f t="shared" si="2"/>
        <v>57</v>
      </c>
      <c r="B66" s="23" t="s">
        <v>121</v>
      </c>
      <c r="C66" s="20">
        <v>730000</v>
      </c>
      <c r="D66" s="21" t="s">
        <v>122</v>
      </c>
      <c r="E66" s="22">
        <f>SUM(F66:K66)</f>
        <v>0</v>
      </c>
      <c r="F66" s="171">
        <f t="shared" ref="F66:K66" si="15">F67+F70+F75</f>
        <v>0</v>
      </c>
      <c r="G66" s="171">
        <f t="shared" si="15"/>
        <v>0</v>
      </c>
      <c r="H66" s="171">
        <f t="shared" si="15"/>
        <v>0</v>
      </c>
      <c r="I66" s="171">
        <f t="shared" si="15"/>
        <v>0</v>
      </c>
      <c r="J66" s="171">
        <f t="shared" si="15"/>
        <v>0</v>
      </c>
      <c r="K66" s="217">
        <f t="shared" si="15"/>
        <v>0</v>
      </c>
    </row>
    <row r="67" spans="1:11" ht="30" hidden="1" x14ac:dyDescent="0.25">
      <c r="A67" s="216">
        <f t="shared" si="2"/>
        <v>58</v>
      </c>
      <c r="B67" s="29" t="s">
        <v>123</v>
      </c>
      <c r="C67" s="20">
        <v>731000</v>
      </c>
      <c r="D67" s="21" t="s">
        <v>124</v>
      </c>
      <c r="E67" s="22">
        <f>SUM(F67:K67)</f>
        <v>0</v>
      </c>
      <c r="F67" s="171">
        <f t="shared" ref="F67:K67" si="16">F68+F69</f>
        <v>0</v>
      </c>
      <c r="G67" s="171">
        <f t="shared" si="16"/>
        <v>0</v>
      </c>
      <c r="H67" s="171">
        <f t="shared" si="16"/>
        <v>0</v>
      </c>
      <c r="I67" s="171">
        <f t="shared" si="16"/>
        <v>0</v>
      </c>
      <c r="J67" s="171">
        <f t="shared" si="16"/>
        <v>0</v>
      </c>
      <c r="K67" s="217">
        <f t="shared" si="16"/>
        <v>0</v>
      </c>
    </row>
    <row r="68" spans="1:11" ht="30" hidden="1" x14ac:dyDescent="0.25">
      <c r="A68" s="216">
        <f t="shared" si="2"/>
        <v>59</v>
      </c>
      <c r="B68" s="25" t="s">
        <v>125</v>
      </c>
      <c r="C68" s="26">
        <v>731100</v>
      </c>
      <c r="D68" s="27" t="s">
        <v>126</v>
      </c>
      <c r="E68" s="22"/>
      <c r="F68" s="172"/>
      <c r="G68" s="172"/>
      <c r="H68" s="172"/>
      <c r="I68" s="172"/>
      <c r="J68" s="172"/>
      <c r="K68" s="218"/>
    </row>
    <row r="69" spans="1:11" ht="30" hidden="1" x14ac:dyDescent="0.25">
      <c r="A69" s="216">
        <f t="shared" si="2"/>
        <v>60</v>
      </c>
      <c r="B69" s="25" t="s">
        <v>127</v>
      </c>
      <c r="C69" s="26">
        <v>731200</v>
      </c>
      <c r="D69" s="27" t="s">
        <v>128</v>
      </c>
      <c r="E69" s="22"/>
      <c r="F69" s="172"/>
      <c r="G69" s="172"/>
      <c r="H69" s="172"/>
      <c r="I69" s="172"/>
      <c r="J69" s="172"/>
      <c r="K69" s="218"/>
    </row>
    <row r="70" spans="1:11" ht="30" hidden="1" x14ac:dyDescent="0.25">
      <c r="A70" s="216">
        <f t="shared" si="2"/>
        <v>61</v>
      </c>
      <c r="B70" s="29" t="s">
        <v>129</v>
      </c>
      <c r="C70" s="20">
        <v>732000</v>
      </c>
      <c r="D70" s="21" t="s">
        <v>130</v>
      </c>
      <c r="E70" s="22">
        <f>SUM(F70:K70)</f>
        <v>0</v>
      </c>
      <c r="F70" s="171">
        <f t="shared" ref="F70:K70" si="17">F71+F72+F73+F74</f>
        <v>0</v>
      </c>
      <c r="G70" s="171">
        <f t="shared" si="17"/>
        <v>0</v>
      </c>
      <c r="H70" s="171">
        <f t="shared" si="17"/>
        <v>0</v>
      </c>
      <c r="I70" s="171">
        <f t="shared" si="17"/>
        <v>0</v>
      </c>
      <c r="J70" s="171">
        <f t="shared" si="17"/>
        <v>0</v>
      </c>
      <c r="K70" s="217">
        <f t="shared" si="17"/>
        <v>0</v>
      </c>
    </row>
    <row r="71" spans="1:11" ht="30" hidden="1" x14ac:dyDescent="0.25">
      <c r="A71" s="216">
        <f t="shared" si="2"/>
        <v>62</v>
      </c>
      <c r="B71" s="25" t="s">
        <v>131</v>
      </c>
      <c r="C71" s="26">
        <v>732100</v>
      </c>
      <c r="D71" s="27" t="s">
        <v>132</v>
      </c>
      <c r="E71" s="22"/>
      <c r="F71" s="172"/>
      <c r="G71" s="172"/>
      <c r="H71" s="172"/>
      <c r="I71" s="172"/>
      <c r="J71" s="172"/>
      <c r="K71" s="218"/>
    </row>
    <row r="72" spans="1:11" ht="30" hidden="1" x14ac:dyDescent="0.25">
      <c r="A72" s="216">
        <f t="shared" si="2"/>
        <v>63</v>
      </c>
      <c r="B72" s="25" t="s">
        <v>133</v>
      </c>
      <c r="C72" s="26">
        <v>732200</v>
      </c>
      <c r="D72" s="27" t="s">
        <v>134</v>
      </c>
      <c r="E72" s="22"/>
      <c r="F72" s="172"/>
      <c r="G72" s="172"/>
      <c r="H72" s="172"/>
      <c r="I72" s="172"/>
      <c r="J72" s="172"/>
      <c r="K72" s="218"/>
    </row>
    <row r="73" spans="1:11" hidden="1" x14ac:dyDescent="0.25">
      <c r="A73" s="216">
        <f t="shared" si="2"/>
        <v>64</v>
      </c>
      <c r="B73" s="31">
        <v>5064</v>
      </c>
      <c r="C73" s="32">
        <v>732300</v>
      </c>
      <c r="D73" s="33" t="s">
        <v>135</v>
      </c>
      <c r="E73" s="22">
        <f t="shared" ref="E73:E136" si="18">SUM(F73:K73)</f>
        <v>0</v>
      </c>
      <c r="F73" s="172"/>
      <c r="G73" s="172"/>
      <c r="H73" s="172"/>
      <c r="I73" s="172"/>
      <c r="J73" s="172"/>
      <c r="K73" s="218"/>
    </row>
    <row r="74" spans="1:11" hidden="1" x14ac:dyDescent="0.25">
      <c r="A74" s="216">
        <f t="shared" si="2"/>
        <v>65</v>
      </c>
      <c r="B74" s="31">
        <v>5065</v>
      </c>
      <c r="C74" s="32">
        <v>732400</v>
      </c>
      <c r="D74" s="33" t="s">
        <v>136</v>
      </c>
      <c r="E74" s="22">
        <f t="shared" si="18"/>
        <v>0</v>
      </c>
      <c r="F74" s="172"/>
      <c r="G74" s="172"/>
      <c r="H74" s="172"/>
      <c r="I74" s="172"/>
      <c r="J74" s="172"/>
      <c r="K74" s="218"/>
    </row>
    <row r="75" spans="1:11" hidden="1" x14ac:dyDescent="0.25">
      <c r="A75" s="216">
        <f t="shared" si="2"/>
        <v>66</v>
      </c>
      <c r="B75" s="29">
        <f>B74+1</f>
        <v>5066</v>
      </c>
      <c r="C75" s="20">
        <v>733000</v>
      </c>
      <c r="D75" s="21" t="s">
        <v>137</v>
      </c>
      <c r="E75" s="22">
        <f t="shared" si="18"/>
        <v>0</v>
      </c>
      <c r="F75" s="171">
        <f t="shared" ref="F75:K75" si="19">F76+F77</f>
        <v>0</v>
      </c>
      <c r="G75" s="171">
        <f t="shared" si="19"/>
        <v>0</v>
      </c>
      <c r="H75" s="171">
        <f t="shared" si="19"/>
        <v>0</v>
      </c>
      <c r="I75" s="171">
        <f t="shared" si="19"/>
        <v>0</v>
      </c>
      <c r="J75" s="171">
        <f t="shared" si="19"/>
        <v>0</v>
      </c>
      <c r="K75" s="217">
        <f t="shared" si="19"/>
        <v>0</v>
      </c>
    </row>
    <row r="76" spans="1:11" hidden="1" x14ac:dyDescent="0.25">
      <c r="A76" s="216">
        <f t="shared" ref="A76:B91" si="20">A75+1</f>
        <v>67</v>
      </c>
      <c r="B76" s="25">
        <f t="shared" si="20"/>
        <v>5067</v>
      </c>
      <c r="C76" s="26">
        <v>733100</v>
      </c>
      <c r="D76" s="27" t="s">
        <v>138</v>
      </c>
      <c r="E76" s="22">
        <f t="shared" si="18"/>
        <v>0</v>
      </c>
      <c r="F76" s="172"/>
      <c r="G76" s="172"/>
      <c r="H76" s="172"/>
      <c r="I76" s="172"/>
      <c r="J76" s="172"/>
      <c r="K76" s="218"/>
    </row>
    <row r="77" spans="1:11" hidden="1" x14ac:dyDescent="0.25">
      <c r="A77" s="216">
        <f t="shared" si="20"/>
        <v>68</v>
      </c>
      <c r="B77" s="25">
        <f t="shared" si="20"/>
        <v>5068</v>
      </c>
      <c r="C77" s="26">
        <v>733200</v>
      </c>
      <c r="D77" s="27" t="s">
        <v>139</v>
      </c>
      <c r="E77" s="22">
        <f t="shared" si="18"/>
        <v>0</v>
      </c>
      <c r="F77" s="172"/>
      <c r="G77" s="172"/>
      <c r="H77" s="172"/>
      <c r="I77" s="172"/>
      <c r="J77" s="172"/>
      <c r="K77" s="218"/>
    </row>
    <row r="78" spans="1:11" ht="21.75" customHeight="1" x14ac:dyDescent="0.25">
      <c r="A78" s="216">
        <f t="shared" si="20"/>
        <v>69</v>
      </c>
      <c r="B78" s="29">
        <f t="shared" si="20"/>
        <v>5069</v>
      </c>
      <c r="C78" s="20">
        <v>740000</v>
      </c>
      <c r="D78" s="21" t="s">
        <v>638</v>
      </c>
      <c r="E78" s="22">
        <f t="shared" si="18"/>
        <v>137420</v>
      </c>
      <c r="F78" s="171">
        <f t="shared" ref="F78:K78" si="21">F79+F86+F91+F98+F101</f>
        <v>0</v>
      </c>
      <c r="G78" s="171">
        <f t="shared" si="21"/>
        <v>0</v>
      </c>
      <c r="H78" s="171">
        <f t="shared" si="21"/>
        <v>0</v>
      </c>
      <c r="I78" s="171">
        <f t="shared" si="21"/>
        <v>3000</v>
      </c>
      <c r="J78" s="171">
        <f t="shared" si="21"/>
        <v>2200</v>
      </c>
      <c r="K78" s="217">
        <f t="shared" si="21"/>
        <v>132220</v>
      </c>
    </row>
    <row r="79" spans="1:11" ht="18.75" customHeight="1" x14ac:dyDescent="0.25">
      <c r="A79" s="216">
        <f t="shared" si="20"/>
        <v>70</v>
      </c>
      <c r="B79" s="29">
        <f t="shared" si="20"/>
        <v>5070</v>
      </c>
      <c r="C79" s="20">
        <v>741000</v>
      </c>
      <c r="D79" s="21" t="s">
        <v>639</v>
      </c>
      <c r="E79" s="22">
        <f t="shared" si="18"/>
        <v>3000</v>
      </c>
      <c r="F79" s="171">
        <f t="shared" ref="F79:K79" si="22">SUM(F80:F85)</f>
        <v>0</v>
      </c>
      <c r="G79" s="171">
        <f t="shared" si="22"/>
        <v>0</v>
      </c>
      <c r="H79" s="171">
        <f t="shared" si="22"/>
        <v>0</v>
      </c>
      <c r="I79" s="171">
        <f t="shared" si="22"/>
        <v>3000</v>
      </c>
      <c r="J79" s="171">
        <f t="shared" si="22"/>
        <v>0</v>
      </c>
      <c r="K79" s="217">
        <f t="shared" si="22"/>
        <v>0</v>
      </c>
    </row>
    <row r="80" spans="1:11" hidden="1" x14ac:dyDescent="0.25">
      <c r="A80" s="216">
        <f t="shared" si="20"/>
        <v>71</v>
      </c>
      <c r="B80" s="25">
        <f t="shared" si="20"/>
        <v>5071</v>
      </c>
      <c r="C80" s="26">
        <v>741100</v>
      </c>
      <c r="D80" s="27" t="s">
        <v>140</v>
      </c>
      <c r="E80" s="22">
        <f t="shared" si="18"/>
        <v>0</v>
      </c>
      <c r="F80" s="172"/>
      <c r="G80" s="172"/>
      <c r="H80" s="172"/>
      <c r="I80" s="172"/>
      <c r="J80" s="172"/>
      <c r="K80" s="218"/>
    </row>
    <row r="81" spans="1:12" hidden="1" x14ac:dyDescent="0.25">
      <c r="A81" s="216">
        <f t="shared" si="20"/>
        <v>72</v>
      </c>
      <c r="B81" s="25">
        <f t="shared" si="20"/>
        <v>5072</v>
      </c>
      <c r="C81" s="26">
        <v>741200</v>
      </c>
      <c r="D81" s="27" t="s">
        <v>141</v>
      </c>
      <c r="E81" s="22">
        <f t="shared" si="18"/>
        <v>0</v>
      </c>
      <c r="F81" s="172"/>
      <c r="G81" s="172"/>
      <c r="H81" s="172"/>
      <c r="I81" s="172"/>
      <c r="J81" s="172"/>
      <c r="K81" s="218"/>
    </row>
    <row r="82" spans="1:12" hidden="1" x14ac:dyDescent="0.25">
      <c r="A82" s="216">
        <f t="shared" si="20"/>
        <v>73</v>
      </c>
      <c r="B82" s="25">
        <f t="shared" si="20"/>
        <v>5073</v>
      </c>
      <c r="C82" s="26">
        <v>741300</v>
      </c>
      <c r="D82" s="27" t="s">
        <v>142</v>
      </c>
      <c r="E82" s="22">
        <f t="shared" si="18"/>
        <v>0</v>
      </c>
      <c r="F82" s="172"/>
      <c r="G82" s="172"/>
      <c r="H82" s="172"/>
      <c r="I82" s="172"/>
      <c r="J82" s="172"/>
      <c r="K82" s="218"/>
    </row>
    <row r="83" spans="1:12" ht="18" customHeight="1" x14ac:dyDescent="0.25">
      <c r="A83" s="216">
        <f t="shared" si="20"/>
        <v>74</v>
      </c>
      <c r="B83" s="25">
        <f t="shared" si="20"/>
        <v>5074</v>
      </c>
      <c r="C83" s="34">
        <v>741400</v>
      </c>
      <c r="D83" s="27" t="s">
        <v>143</v>
      </c>
      <c r="E83" s="22">
        <f t="shared" si="18"/>
        <v>3000</v>
      </c>
      <c r="F83" s="172"/>
      <c r="G83" s="172"/>
      <c r="H83" s="172"/>
      <c r="I83" s="172">
        <v>3000</v>
      </c>
      <c r="J83" s="172"/>
      <c r="K83" s="218"/>
    </row>
    <row r="84" spans="1:12" hidden="1" x14ac:dyDescent="0.25">
      <c r="A84" s="216">
        <f t="shared" si="20"/>
        <v>75</v>
      </c>
      <c r="B84" s="25">
        <f t="shared" si="20"/>
        <v>5075</v>
      </c>
      <c r="C84" s="26">
        <v>741500</v>
      </c>
      <c r="D84" s="27" t="s">
        <v>144</v>
      </c>
      <c r="E84" s="22">
        <f t="shared" si="18"/>
        <v>0</v>
      </c>
      <c r="F84" s="172"/>
      <c r="G84" s="172"/>
      <c r="H84" s="172"/>
      <c r="I84" s="172"/>
      <c r="J84" s="172"/>
      <c r="K84" s="218"/>
    </row>
    <row r="85" spans="1:12" hidden="1" x14ac:dyDescent="0.25">
      <c r="A85" s="216">
        <f t="shared" si="20"/>
        <v>76</v>
      </c>
      <c r="B85" s="25">
        <f t="shared" si="20"/>
        <v>5076</v>
      </c>
      <c r="C85" s="26">
        <v>741600</v>
      </c>
      <c r="D85" s="27" t="s">
        <v>145</v>
      </c>
      <c r="E85" s="22">
        <f t="shared" si="18"/>
        <v>0</v>
      </c>
      <c r="F85" s="172"/>
      <c r="G85" s="172"/>
      <c r="H85" s="172"/>
      <c r="I85" s="172"/>
      <c r="J85" s="172"/>
      <c r="K85" s="218"/>
    </row>
    <row r="86" spans="1:12" x14ac:dyDescent="0.25">
      <c r="A86" s="216">
        <f t="shared" si="20"/>
        <v>77</v>
      </c>
      <c r="B86" s="29">
        <f t="shared" si="20"/>
        <v>5077</v>
      </c>
      <c r="C86" s="20">
        <v>742000</v>
      </c>
      <c r="D86" s="21" t="s">
        <v>640</v>
      </c>
      <c r="E86" s="22">
        <f t="shared" si="18"/>
        <v>132220</v>
      </c>
      <c r="F86" s="171">
        <f t="shared" ref="F86:K86" si="23">SUM(F87:F90)</f>
        <v>0</v>
      </c>
      <c r="G86" s="171">
        <f t="shared" si="23"/>
        <v>0</v>
      </c>
      <c r="H86" s="171">
        <f t="shared" si="23"/>
        <v>0</v>
      </c>
      <c r="I86" s="171">
        <f t="shared" si="23"/>
        <v>0</v>
      </c>
      <c r="J86" s="171">
        <f t="shared" si="23"/>
        <v>0</v>
      </c>
      <c r="K86" s="217">
        <f t="shared" si="23"/>
        <v>132220</v>
      </c>
    </row>
    <row r="87" spans="1:12" ht="30" hidden="1" x14ac:dyDescent="0.25">
      <c r="A87" s="216">
        <f t="shared" si="20"/>
        <v>78</v>
      </c>
      <c r="B87" s="25">
        <f t="shared" si="20"/>
        <v>5078</v>
      </c>
      <c r="C87" s="26">
        <v>742100</v>
      </c>
      <c r="D87" s="27" t="s">
        <v>146</v>
      </c>
      <c r="E87" s="22">
        <f t="shared" si="18"/>
        <v>0</v>
      </c>
      <c r="F87" s="172"/>
      <c r="G87" s="172"/>
      <c r="H87" s="172"/>
      <c r="I87" s="172"/>
      <c r="J87" s="172"/>
      <c r="K87" s="218"/>
    </row>
    <row r="88" spans="1:12" hidden="1" x14ac:dyDescent="0.25">
      <c r="A88" s="216">
        <f t="shared" si="20"/>
        <v>79</v>
      </c>
      <c r="B88" s="25">
        <f t="shared" si="20"/>
        <v>5079</v>
      </c>
      <c r="C88" s="26">
        <v>742200</v>
      </c>
      <c r="D88" s="27" t="s">
        <v>147</v>
      </c>
      <c r="E88" s="22">
        <f t="shared" si="18"/>
        <v>0</v>
      </c>
      <c r="F88" s="172"/>
      <c r="G88" s="172"/>
      <c r="H88" s="172"/>
      <c r="I88" s="172"/>
      <c r="J88" s="172"/>
      <c r="K88" s="218"/>
    </row>
    <row r="89" spans="1:12" ht="26.25" customHeight="1" x14ac:dyDescent="0.25">
      <c r="A89" s="216">
        <f t="shared" si="20"/>
        <v>80</v>
      </c>
      <c r="B89" s="25">
        <f t="shared" si="20"/>
        <v>5080</v>
      </c>
      <c r="C89" s="34">
        <v>742300</v>
      </c>
      <c r="D89" s="27" t="s">
        <v>148</v>
      </c>
      <c r="E89" s="22">
        <f t="shared" si="18"/>
        <v>132220</v>
      </c>
      <c r="F89" s="173"/>
      <c r="G89" s="173"/>
      <c r="H89" s="173"/>
      <c r="I89" s="173"/>
      <c r="J89" s="173"/>
      <c r="K89" s="219">
        <v>132220</v>
      </c>
      <c r="L89" s="156"/>
    </row>
    <row r="90" spans="1:12" hidden="1" x14ac:dyDescent="0.25">
      <c r="A90" s="216">
        <f t="shared" si="20"/>
        <v>81</v>
      </c>
      <c r="B90" s="25">
        <f t="shared" si="20"/>
        <v>5081</v>
      </c>
      <c r="C90" s="26">
        <v>742400</v>
      </c>
      <c r="D90" s="27" t="s">
        <v>149</v>
      </c>
      <c r="E90" s="22">
        <f t="shared" si="18"/>
        <v>0</v>
      </c>
      <c r="F90" s="172"/>
      <c r="G90" s="172"/>
      <c r="H90" s="172"/>
      <c r="I90" s="172"/>
      <c r="J90" s="172"/>
      <c r="K90" s="218"/>
    </row>
    <row r="91" spans="1:12" ht="30" hidden="1" x14ac:dyDescent="0.25">
      <c r="A91" s="216">
        <f t="shared" si="20"/>
        <v>82</v>
      </c>
      <c r="B91" s="29">
        <f t="shared" si="20"/>
        <v>5082</v>
      </c>
      <c r="C91" s="20">
        <v>743000</v>
      </c>
      <c r="D91" s="21" t="s">
        <v>150</v>
      </c>
      <c r="E91" s="22">
        <f t="shared" si="18"/>
        <v>0</v>
      </c>
      <c r="F91" s="171">
        <f t="shared" ref="F91:K91" si="24">SUM(F92:F97)</f>
        <v>0</v>
      </c>
      <c r="G91" s="171">
        <f t="shared" si="24"/>
        <v>0</v>
      </c>
      <c r="H91" s="171">
        <f t="shared" si="24"/>
        <v>0</v>
      </c>
      <c r="I91" s="171">
        <f t="shared" si="24"/>
        <v>0</v>
      </c>
      <c r="J91" s="171">
        <f t="shared" si="24"/>
        <v>0</v>
      </c>
      <c r="K91" s="217">
        <f t="shared" si="24"/>
        <v>0</v>
      </c>
    </row>
    <row r="92" spans="1:12" hidden="1" x14ac:dyDescent="0.25">
      <c r="A92" s="216">
        <f t="shared" ref="A92:B107" si="25">A91+1</f>
        <v>83</v>
      </c>
      <c r="B92" s="25">
        <f t="shared" si="25"/>
        <v>5083</v>
      </c>
      <c r="C92" s="26">
        <v>743100</v>
      </c>
      <c r="D92" s="27" t="s">
        <v>151</v>
      </c>
      <c r="E92" s="22">
        <f t="shared" si="18"/>
        <v>0</v>
      </c>
      <c r="F92" s="172"/>
      <c r="G92" s="172"/>
      <c r="H92" s="172"/>
      <c r="I92" s="172"/>
      <c r="J92" s="172"/>
      <c r="K92" s="218"/>
    </row>
    <row r="93" spans="1:12" hidden="1" x14ac:dyDescent="0.25">
      <c r="A93" s="216">
        <f t="shared" si="25"/>
        <v>84</v>
      </c>
      <c r="B93" s="25">
        <f t="shared" si="25"/>
        <v>5084</v>
      </c>
      <c r="C93" s="26">
        <v>743200</v>
      </c>
      <c r="D93" s="27" t="s">
        <v>152</v>
      </c>
      <c r="E93" s="22">
        <f t="shared" si="18"/>
        <v>0</v>
      </c>
      <c r="F93" s="172"/>
      <c r="G93" s="172"/>
      <c r="H93" s="172"/>
      <c r="I93" s="172"/>
      <c r="J93" s="172"/>
      <c r="K93" s="218"/>
    </row>
    <row r="94" spans="1:12" hidden="1" x14ac:dyDescent="0.25">
      <c r="A94" s="216">
        <f t="shared" si="25"/>
        <v>85</v>
      </c>
      <c r="B94" s="25">
        <f t="shared" si="25"/>
        <v>5085</v>
      </c>
      <c r="C94" s="26">
        <v>743300</v>
      </c>
      <c r="D94" s="27" t="s">
        <v>153</v>
      </c>
      <c r="E94" s="22">
        <f t="shared" si="18"/>
        <v>0</v>
      </c>
      <c r="F94" s="172"/>
      <c r="G94" s="172"/>
      <c r="H94" s="172"/>
      <c r="I94" s="172"/>
      <c r="J94" s="172"/>
      <c r="K94" s="218"/>
    </row>
    <row r="95" spans="1:12" hidden="1" x14ac:dyDescent="0.25">
      <c r="A95" s="216">
        <f t="shared" si="25"/>
        <v>86</v>
      </c>
      <c r="B95" s="25">
        <f t="shared" si="25"/>
        <v>5086</v>
      </c>
      <c r="C95" s="26">
        <v>743400</v>
      </c>
      <c r="D95" s="27" t="s">
        <v>154</v>
      </c>
      <c r="E95" s="22">
        <f t="shared" si="18"/>
        <v>0</v>
      </c>
      <c r="F95" s="172"/>
      <c r="G95" s="172"/>
      <c r="H95" s="172"/>
      <c r="I95" s="172"/>
      <c r="J95" s="172"/>
      <c r="K95" s="218"/>
    </row>
    <row r="96" spans="1:12" hidden="1" x14ac:dyDescent="0.25">
      <c r="A96" s="216">
        <f t="shared" si="25"/>
        <v>87</v>
      </c>
      <c r="B96" s="25">
        <f t="shared" si="25"/>
        <v>5087</v>
      </c>
      <c r="C96" s="26">
        <v>743500</v>
      </c>
      <c r="D96" s="27" t="s">
        <v>155</v>
      </c>
      <c r="E96" s="22">
        <f t="shared" si="18"/>
        <v>0</v>
      </c>
      <c r="F96" s="172"/>
      <c r="G96" s="172"/>
      <c r="H96" s="172"/>
      <c r="I96" s="172"/>
      <c r="J96" s="172"/>
      <c r="K96" s="218"/>
    </row>
    <row r="97" spans="1:11" ht="30" hidden="1" x14ac:dyDescent="0.25">
      <c r="A97" s="216">
        <f t="shared" si="25"/>
        <v>88</v>
      </c>
      <c r="B97" s="25">
        <f t="shared" si="25"/>
        <v>5088</v>
      </c>
      <c r="C97" s="26">
        <v>743900</v>
      </c>
      <c r="D97" s="27" t="s">
        <v>156</v>
      </c>
      <c r="E97" s="22">
        <f t="shared" si="18"/>
        <v>0</v>
      </c>
      <c r="F97" s="172"/>
      <c r="G97" s="172"/>
      <c r="H97" s="172"/>
      <c r="I97" s="172"/>
      <c r="J97" s="172"/>
      <c r="K97" s="218"/>
    </row>
    <row r="98" spans="1:11" ht="20.25" customHeight="1" x14ac:dyDescent="0.25">
      <c r="A98" s="216">
        <f t="shared" si="25"/>
        <v>89</v>
      </c>
      <c r="B98" s="29">
        <f t="shared" si="25"/>
        <v>5089</v>
      </c>
      <c r="C98" s="20">
        <v>744000</v>
      </c>
      <c r="D98" s="21" t="s">
        <v>641</v>
      </c>
      <c r="E98" s="22">
        <f t="shared" si="18"/>
        <v>2200</v>
      </c>
      <c r="F98" s="171">
        <f t="shared" ref="F98:K98" si="26">F99+F100</f>
        <v>0</v>
      </c>
      <c r="G98" s="171">
        <f t="shared" si="26"/>
        <v>0</v>
      </c>
      <c r="H98" s="171">
        <f t="shared" si="26"/>
        <v>0</v>
      </c>
      <c r="I98" s="171">
        <f t="shared" si="26"/>
        <v>0</v>
      </c>
      <c r="J98" s="171">
        <f t="shared" si="26"/>
        <v>2200</v>
      </c>
      <c r="K98" s="217">
        <f t="shared" si="26"/>
        <v>0</v>
      </c>
    </row>
    <row r="99" spans="1:11" ht="17.45" customHeight="1" x14ac:dyDescent="0.25">
      <c r="A99" s="216">
        <f t="shared" si="25"/>
        <v>90</v>
      </c>
      <c r="B99" s="25">
        <f t="shared" si="25"/>
        <v>5090</v>
      </c>
      <c r="C99" s="34">
        <v>744100</v>
      </c>
      <c r="D99" s="27" t="s">
        <v>157</v>
      </c>
      <c r="E99" s="22">
        <f t="shared" si="18"/>
        <v>2200</v>
      </c>
      <c r="F99" s="173"/>
      <c r="G99" s="173"/>
      <c r="H99" s="173"/>
      <c r="I99" s="173"/>
      <c r="J99" s="173">
        <v>2200</v>
      </c>
      <c r="K99" s="219"/>
    </row>
    <row r="100" spans="1:11" hidden="1" x14ac:dyDescent="0.25">
      <c r="A100" s="216">
        <f t="shared" si="25"/>
        <v>91</v>
      </c>
      <c r="B100" s="25">
        <f t="shared" si="25"/>
        <v>5091</v>
      </c>
      <c r="C100" s="26">
        <v>744200</v>
      </c>
      <c r="D100" s="27" t="s">
        <v>158</v>
      </c>
      <c r="E100" s="22">
        <f t="shared" si="18"/>
        <v>0</v>
      </c>
      <c r="F100" s="172"/>
      <c r="G100" s="172"/>
      <c r="H100" s="172"/>
      <c r="I100" s="172"/>
      <c r="J100" s="172"/>
      <c r="K100" s="218"/>
    </row>
    <row r="101" spans="1:11" hidden="1" x14ac:dyDescent="0.25">
      <c r="A101" s="216">
        <f t="shared" si="25"/>
        <v>92</v>
      </c>
      <c r="B101" s="29">
        <f t="shared" si="25"/>
        <v>5092</v>
      </c>
      <c r="C101" s="20">
        <v>745000</v>
      </c>
      <c r="D101" s="21" t="s">
        <v>159</v>
      </c>
      <c r="E101" s="22">
        <f t="shared" si="18"/>
        <v>0</v>
      </c>
      <c r="F101" s="171">
        <f t="shared" ref="F101:K101" si="27">F102</f>
        <v>0</v>
      </c>
      <c r="G101" s="171">
        <f t="shared" si="27"/>
        <v>0</v>
      </c>
      <c r="H101" s="171">
        <f t="shared" si="27"/>
        <v>0</v>
      </c>
      <c r="I101" s="171">
        <f t="shared" si="27"/>
        <v>0</v>
      </c>
      <c r="J101" s="171">
        <f t="shared" si="27"/>
        <v>0</v>
      </c>
      <c r="K101" s="217">
        <f t="shared" si="27"/>
        <v>0</v>
      </c>
    </row>
    <row r="102" spans="1:11" hidden="1" x14ac:dyDescent="0.25">
      <c r="A102" s="216">
        <f t="shared" si="25"/>
        <v>93</v>
      </c>
      <c r="B102" s="25">
        <f t="shared" si="25"/>
        <v>5093</v>
      </c>
      <c r="C102" s="26">
        <v>745100</v>
      </c>
      <c r="D102" s="27" t="s">
        <v>160</v>
      </c>
      <c r="E102" s="22">
        <f t="shared" si="18"/>
        <v>0</v>
      </c>
      <c r="F102" s="172"/>
      <c r="G102" s="172"/>
      <c r="H102" s="172"/>
      <c r="I102" s="172"/>
      <c r="J102" s="172"/>
      <c r="K102" s="218"/>
    </row>
    <row r="103" spans="1:11" ht="29.25" customHeight="1" x14ac:dyDescent="0.25">
      <c r="A103" s="216">
        <f t="shared" si="25"/>
        <v>94</v>
      </c>
      <c r="B103" s="29">
        <f t="shared" si="25"/>
        <v>5094</v>
      </c>
      <c r="C103" s="20">
        <v>770000</v>
      </c>
      <c r="D103" s="21" t="s">
        <v>652</v>
      </c>
      <c r="E103" s="22">
        <f t="shared" si="18"/>
        <v>500</v>
      </c>
      <c r="F103" s="171">
        <f t="shared" ref="F103:K103" si="28">F104+F106</f>
        <v>0</v>
      </c>
      <c r="G103" s="171">
        <f t="shared" si="28"/>
        <v>0</v>
      </c>
      <c r="H103" s="171">
        <f t="shared" si="28"/>
        <v>0</v>
      </c>
      <c r="I103" s="171">
        <f t="shared" si="28"/>
        <v>500</v>
      </c>
      <c r="J103" s="171">
        <f t="shared" si="28"/>
        <v>0</v>
      </c>
      <c r="K103" s="217">
        <f t="shared" si="28"/>
        <v>0</v>
      </c>
    </row>
    <row r="104" spans="1:11" x14ac:dyDescent="0.25">
      <c r="A104" s="216">
        <f t="shared" si="25"/>
        <v>95</v>
      </c>
      <c r="B104" s="29">
        <f t="shared" si="25"/>
        <v>5095</v>
      </c>
      <c r="C104" s="20">
        <v>771000</v>
      </c>
      <c r="D104" s="21" t="s">
        <v>642</v>
      </c>
      <c r="E104" s="22">
        <f t="shared" si="18"/>
        <v>500</v>
      </c>
      <c r="F104" s="171">
        <f t="shared" ref="F104:K104" si="29">F105</f>
        <v>0</v>
      </c>
      <c r="G104" s="171">
        <f t="shared" si="29"/>
        <v>0</v>
      </c>
      <c r="H104" s="171">
        <f t="shared" si="29"/>
        <v>0</v>
      </c>
      <c r="I104" s="171">
        <f t="shared" si="29"/>
        <v>500</v>
      </c>
      <c r="J104" s="171">
        <f t="shared" si="29"/>
        <v>0</v>
      </c>
      <c r="K104" s="217">
        <f t="shared" si="29"/>
        <v>0</v>
      </c>
    </row>
    <row r="105" spans="1:11" ht="18.600000000000001" customHeight="1" x14ac:dyDescent="0.25">
      <c r="A105" s="216">
        <f t="shared" si="25"/>
        <v>96</v>
      </c>
      <c r="B105" s="25">
        <f t="shared" si="25"/>
        <v>5096</v>
      </c>
      <c r="C105" s="34">
        <v>771100</v>
      </c>
      <c r="D105" s="27" t="s">
        <v>161</v>
      </c>
      <c r="E105" s="22">
        <f t="shared" si="18"/>
        <v>500</v>
      </c>
      <c r="F105" s="173"/>
      <c r="G105" s="173"/>
      <c r="H105" s="173"/>
      <c r="I105" s="173">
        <v>500</v>
      </c>
      <c r="J105" s="173"/>
      <c r="K105" s="219"/>
    </row>
    <row r="106" spans="1:11" ht="30" hidden="1" x14ac:dyDescent="0.25">
      <c r="A106" s="216">
        <f t="shared" si="25"/>
        <v>97</v>
      </c>
      <c r="B106" s="29">
        <f t="shared" si="25"/>
        <v>5097</v>
      </c>
      <c r="C106" s="20">
        <v>772000</v>
      </c>
      <c r="D106" s="21" t="s">
        <v>162</v>
      </c>
      <c r="E106" s="22">
        <f t="shared" si="18"/>
        <v>0</v>
      </c>
      <c r="F106" s="171">
        <f t="shared" ref="F106:K106" si="30">F107</f>
        <v>0</v>
      </c>
      <c r="G106" s="171">
        <f t="shared" si="30"/>
        <v>0</v>
      </c>
      <c r="H106" s="171">
        <f t="shared" si="30"/>
        <v>0</v>
      </c>
      <c r="I106" s="171">
        <f t="shared" si="30"/>
        <v>0</v>
      </c>
      <c r="J106" s="171">
        <f t="shared" si="30"/>
        <v>0</v>
      </c>
      <c r="K106" s="217">
        <f t="shared" si="30"/>
        <v>0</v>
      </c>
    </row>
    <row r="107" spans="1:11" ht="30" hidden="1" x14ac:dyDescent="0.25">
      <c r="A107" s="216">
        <f t="shared" si="25"/>
        <v>98</v>
      </c>
      <c r="B107" s="25">
        <f t="shared" si="25"/>
        <v>5098</v>
      </c>
      <c r="C107" s="26">
        <v>772100</v>
      </c>
      <c r="D107" s="27" t="s">
        <v>163</v>
      </c>
      <c r="E107" s="22">
        <f t="shared" si="18"/>
        <v>0</v>
      </c>
      <c r="F107" s="173"/>
      <c r="G107" s="173"/>
      <c r="H107" s="173"/>
      <c r="I107" s="173"/>
      <c r="J107" s="173"/>
      <c r="K107" s="219"/>
    </row>
    <row r="108" spans="1:11" ht="27.75" customHeight="1" x14ac:dyDescent="0.25">
      <c r="A108" s="216">
        <f t="shared" ref="A108:B123" si="31">A107+1</f>
        <v>99</v>
      </c>
      <c r="B108" s="29">
        <f t="shared" si="31"/>
        <v>5099</v>
      </c>
      <c r="C108" s="20">
        <v>780000</v>
      </c>
      <c r="D108" s="21" t="s">
        <v>643</v>
      </c>
      <c r="E108" s="22">
        <f t="shared" si="18"/>
        <v>1960516</v>
      </c>
      <c r="F108" s="171">
        <f t="shared" ref="F108:K108" si="32">F109</f>
        <v>0</v>
      </c>
      <c r="G108" s="171">
        <f t="shared" si="32"/>
        <v>0</v>
      </c>
      <c r="H108" s="171">
        <f t="shared" si="32"/>
        <v>0</v>
      </c>
      <c r="I108" s="171">
        <f t="shared" si="32"/>
        <v>1960516</v>
      </c>
      <c r="J108" s="171">
        <f t="shared" si="32"/>
        <v>0</v>
      </c>
      <c r="K108" s="217">
        <f t="shared" si="32"/>
        <v>0</v>
      </c>
    </row>
    <row r="109" spans="1:11" ht="27" x14ac:dyDescent="0.25">
      <c r="A109" s="216">
        <f t="shared" si="31"/>
        <v>100</v>
      </c>
      <c r="B109" s="29">
        <f t="shared" si="31"/>
        <v>5100</v>
      </c>
      <c r="C109" s="20">
        <v>781000</v>
      </c>
      <c r="D109" s="21" t="s">
        <v>644</v>
      </c>
      <c r="E109" s="22">
        <f t="shared" si="18"/>
        <v>1960516</v>
      </c>
      <c r="F109" s="171">
        <f t="shared" ref="F109:K109" si="33">F110+F111</f>
        <v>0</v>
      </c>
      <c r="G109" s="171">
        <f t="shared" si="33"/>
        <v>0</v>
      </c>
      <c r="H109" s="171">
        <f t="shared" si="33"/>
        <v>0</v>
      </c>
      <c r="I109" s="171">
        <f t="shared" si="33"/>
        <v>1960516</v>
      </c>
      <c r="J109" s="171">
        <f t="shared" si="33"/>
        <v>0</v>
      </c>
      <c r="K109" s="217">
        <f t="shared" si="33"/>
        <v>0</v>
      </c>
    </row>
    <row r="110" spans="1:11" ht="18.600000000000001" customHeight="1" x14ac:dyDescent="0.25">
      <c r="A110" s="216">
        <f t="shared" si="31"/>
        <v>101</v>
      </c>
      <c r="B110" s="35">
        <f t="shared" si="31"/>
        <v>5101</v>
      </c>
      <c r="C110" s="36">
        <v>781100</v>
      </c>
      <c r="D110" s="37" t="s">
        <v>164</v>
      </c>
      <c r="E110" s="22">
        <f t="shared" si="18"/>
        <v>1960516</v>
      </c>
      <c r="F110" s="174"/>
      <c r="G110" s="174"/>
      <c r="H110" s="174"/>
      <c r="I110" s="174">
        <f>1960516</f>
        <v>1960516</v>
      </c>
      <c r="J110" s="174"/>
      <c r="K110" s="220"/>
    </row>
    <row r="111" spans="1:11" hidden="1" x14ac:dyDescent="0.25">
      <c r="A111" s="216">
        <f t="shared" si="31"/>
        <v>102</v>
      </c>
      <c r="B111" s="25">
        <f t="shared" si="31"/>
        <v>5102</v>
      </c>
      <c r="C111" s="26">
        <v>781300</v>
      </c>
      <c r="D111" s="27" t="s">
        <v>165</v>
      </c>
      <c r="E111" s="22">
        <f t="shared" si="18"/>
        <v>0</v>
      </c>
      <c r="F111" s="172"/>
      <c r="G111" s="172"/>
      <c r="H111" s="172"/>
      <c r="I111" s="172"/>
      <c r="J111" s="172"/>
      <c r="K111" s="218"/>
    </row>
    <row r="112" spans="1:11" ht="18" customHeight="1" x14ac:dyDescent="0.25">
      <c r="A112" s="216">
        <f t="shared" si="31"/>
        <v>103</v>
      </c>
      <c r="B112" s="29">
        <f t="shared" si="31"/>
        <v>5103</v>
      </c>
      <c r="C112" s="20">
        <v>790000</v>
      </c>
      <c r="D112" s="21" t="s">
        <v>645</v>
      </c>
      <c r="E112" s="22">
        <f t="shared" si="18"/>
        <v>30509</v>
      </c>
      <c r="F112" s="171">
        <f t="shared" ref="F112:K113" si="34">F113</f>
        <v>2000</v>
      </c>
      <c r="G112" s="171">
        <f t="shared" si="34"/>
        <v>27559</v>
      </c>
      <c r="H112" s="171">
        <f t="shared" si="34"/>
        <v>950</v>
      </c>
      <c r="I112" s="171">
        <f t="shared" si="34"/>
        <v>0</v>
      </c>
      <c r="J112" s="171">
        <f t="shared" si="34"/>
        <v>0</v>
      </c>
      <c r="K112" s="217">
        <f t="shared" si="34"/>
        <v>0</v>
      </c>
    </row>
    <row r="113" spans="1:11" ht="17.45" customHeight="1" x14ac:dyDescent="0.25">
      <c r="A113" s="216">
        <f t="shared" si="31"/>
        <v>104</v>
      </c>
      <c r="B113" s="29">
        <f t="shared" si="31"/>
        <v>5104</v>
      </c>
      <c r="C113" s="20">
        <v>791000</v>
      </c>
      <c r="D113" s="21" t="s">
        <v>646</v>
      </c>
      <c r="E113" s="22">
        <f t="shared" si="18"/>
        <v>30509</v>
      </c>
      <c r="F113" s="171">
        <f t="shared" si="34"/>
        <v>2000</v>
      </c>
      <c r="G113" s="171">
        <f t="shared" si="34"/>
        <v>27559</v>
      </c>
      <c r="H113" s="171">
        <f t="shared" si="34"/>
        <v>950</v>
      </c>
      <c r="I113" s="171">
        <f t="shared" si="34"/>
        <v>0</v>
      </c>
      <c r="J113" s="171">
        <f t="shared" si="34"/>
        <v>0</v>
      </c>
      <c r="K113" s="217">
        <f t="shared" si="34"/>
        <v>0</v>
      </c>
    </row>
    <row r="114" spans="1:11" ht="21" customHeight="1" thickBot="1" x14ac:dyDescent="0.3">
      <c r="A114" s="216">
        <f t="shared" si="31"/>
        <v>105</v>
      </c>
      <c r="B114" s="35">
        <f t="shared" si="31"/>
        <v>5105</v>
      </c>
      <c r="C114" s="36">
        <v>791100</v>
      </c>
      <c r="D114" s="37" t="s">
        <v>9</v>
      </c>
      <c r="E114" s="22">
        <f t="shared" si="18"/>
        <v>30509</v>
      </c>
      <c r="F114" s="174">
        <v>2000</v>
      </c>
      <c r="G114" s="348">
        <f>8584+10791+7960+224</f>
        <v>27559</v>
      </c>
      <c r="H114" s="174">
        <f>950</f>
        <v>950</v>
      </c>
      <c r="I114" s="174"/>
      <c r="J114" s="174"/>
      <c r="K114" s="220"/>
    </row>
    <row r="115" spans="1:11" ht="30" hidden="1" x14ac:dyDescent="0.25">
      <c r="A115" s="216">
        <f t="shared" si="31"/>
        <v>106</v>
      </c>
      <c r="B115" s="29">
        <f t="shared" si="31"/>
        <v>5106</v>
      </c>
      <c r="C115" s="20">
        <v>800000</v>
      </c>
      <c r="D115" s="21" t="s">
        <v>166</v>
      </c>
      <c r="E115" s="22">
        <f t="shared" si="18"/>
        <v>0</v>
      </c>
      <c r="F115" s="22">
        <f t="shared" ref="F115:K115" si="35">F116+F123+F130+F133</f>
        <v>0</v>
      </c>
      <c r="G115" s="22">
        <f t="shared" si="35"/>
        <v>0</v>
      </c>
      <c r="H115" s="22">
        <f t="shared" si="35"/>
        <v>0</v>
      </c>
      <c r="I115" s="22">
        <f t="shared" si="35"/>
        <v>0</v>
      </c>
      <c r="J115" s="22">
        <f t="shared" si="35"/>
        <v>0</v>
      </c>
      <c r="K115" s="221">
        <f t="shared" si="35"/>
        <v>0</v>
      </c>
    </row>
    <row r="116" spans="1:11" ht="30" hidden="1" x14ac:dyDescent="0.25">
      <c r="A116" s="216">
        <f t="shared" si="31"/>
        <v>107</v>
      </c>
      <c r="B116" s="29">
        <f t="shared" si="31"/>
        <v>5107</v>
      </c>
      <c r="C116" s="20">
        <v>810000</v>
      </c>
      <c r="D116" s="21" t="s">
        <v>167</v>
      </c>
      <c r="E116" s="22">
        <f t="shared" si="18"/>
        <v>0</v>
      </c>
      <c r="F116" s="22">
        <f t="shared" ref="F116:K116" si="36">F117+F119+F121</f>
        <v>0</v>
      </c>
      <c r="G116" s="22">
        <f t="shared" si="36"/>
        <v>0</v>
      </c>
      <c r="H116" s="22">
        <f t="shared" si="36"/>
        <v>0</v>
      </c>
      <c r="I116" s="22">
        <f t="shared" si="36"/>
        <v>0</v>
      </c>
      <c r="J116" s="22">
        <f t="shared" si="36"/>
        <v>0</v>
      </c>
      <c r="K116" s="221">
        <f t="shared" si="36"/>
        <v>0</v>
      </c>
    </row>
    <row r="117" spans="1:11" hidden="1" x14ac:dyDescent="0.25">
      <c r="A117" s="216">
        <f t="shared" si="31"/>
        <v>108</v>
      </c>
      <c r="B117" s="29">
        <f t="shared" si="31"/>
        <v>5108</v>
      </c>
      <c r="C117" s="20">
        <v>811000</v>
      </c>
      <c r="D117" s="21" t="s">
        <v>168</v>
      </c>
      <c r="E117" s="22">
        <f t="shared" si="18"/>
        <v>0</v>
      </c>
      <c r="F117" s="22">
        <f t="shared" ref="F117:K117" si="37">F118</f>
        <v>0</v>
      </c>
      <c r="G117" s="22">
        <f t="shared" si="37"/>
        <v>0</v>
      </c>
      <c r="H117" s="22">
        <f t="shared" si="37"/>
        <v>0</v>
      </c>
      <c r="I117" s="22">
        <f t="shared" si="37"/>
        <v>0</v>
      </c>
      <c r="J117" s="22">
        <f t="shared" si="37"/>
        <v>0</v>
      </c>
      <c r="K117" s="221">
        <f t="shared" si="37"/>
        <v>0</v>
      </c>
    </row>
    <row r="118" spans="1:11" hidden="1" x14ac:dyDescent="0.25">
      <c r="A118" s="216">
        <f t="shared" si="31"/>
        <v>109</v>
      </c>
      <c r="B118" s="25">
        <f t="shared" si="31"/>
        <v>5109</v>
      </c>
      <c r="C118" s="26">
        <v>811100</v>
      </c>
      <c r="D118" s="27" t="s">
        <v>169</v>
      </c>
      <c r="E118" s="22">
        <f t="shared" si="18"/>
        <v>0</v>
      </c>
      <c r="F118" s="28"/>
      <c r="G118" s="28"/>
      <c r="H118" s="28"/>
      <c r="I118" s="28"/>
      <c r="J118" s="28"/>
      <c r="K118" s="222"/>
    </row>
    <row r="119" spans="1:11" hidden="1" x14ac:dyDescent="0.25">
      <c r="A119" s="216">
        <f t="shared" si="31"/>
        <v>110</v>
      </c>
      <c r="B119" s="29">
        <f t="shared" si="31"/>
        <v>5110</v>
      </c>
      <c r="C119" s="20">
        <v>812000</v>
      </c>
      <c r="D119" s="21" t="s">
        <v>170</v>
      </c>
      <c r="E119" s="22">
        <f t="shared" si="18"/>
        <v>0</v>
      </c>
      <c r="F119" s="22">
        <f t="shared" ref="F119:K119" si="38">F120</f>
        <v>0</v>
      </c>
      <c r="G119" s="22">
        <f t="shared" si="38"/>
        <v>0</v>
      </c>
      <c r="H119" s="22">
        <f t="shared" si="38"/>
        <v>0</v>
      </c>
      <c r="I119" s="22">
        <f t="shared" si="38"/>
        <v>0</v>
      </c>
      <c r="J119" s="22">
        <f t="shared" si="38"/>
        <v>0</v>
      </c>
      <c r="K119" s="221">
        <f t="shared" si="38"/>
        <v>0</v>
      </c>
    </row>
    <row r="120" spans="1:11" hidden="1" x14ac:dyDescent="0.25">
      <c r="A120" s="216">
        <f t="shared" si="31"/>
        <v>111</v>
      </c>
      <c r="B120" s="25">
        <f t="shared" si="31"/>
        <v>5111</v>
      </c>
      <c r="C120" s="26">
        <v>812100</v>
      </c>
      <c r="D120" s="27" t="s">
        <v>171</v>
      </c>
      <c r="E120" s="22">
        <f t="shared" si="18"/>
        <v>0</v>
      </c>
      <c r="F120" s="28"/>
      <c r="G120" s="28"/>
      <c r="H120" s="28"/>
      <c r="I120" s="28"/>
      <c r="J120" s="28"/>
      <c r="K120" s="222"/>
    </row>
    <row r="121" spans="1:11" hidden="1" x14ac:dyDescent="0.25">
      <c r="A121" s="216">
        <f t="shared" si="31"/>
        <v>112</v>
      </c>
      <c r="B121" s="29">
        <f t="shared" si="31"/>
        <v>5112</v>
      </c>
      <c r="C121" s="20">
        <v>813000</v>
      </c>
      <c r="D121" s="21" t="s">
        <v>172</v>
      </c>
      <c r="E121" s="22">
        <f t="shared" si="18"/>
        <v>0</v>
      </c>
      <c r="F121" s="22">
        <f t="shared" ref="F121:K121" si="39">F122</f>
        <v>0</v>
      </c>
      <c r="G121" s="22">
        <f t="shared" si="39"/>
        <v>0</v>
      </c>
      <c r="H121" s="22">
        <f t="shared" si="39"/>
        <v>0</v>
      </c>
      <c r="I121" s="22">
        <f t="shared" si="39"/>
        <v>0</v>
      </c>
      <c r="J121" s="22">
        <f t="shared" si="39"/>
        <v>0</v>
      </c>
      <c r="K121" s="221">
        <f t="shared" si="39"/>
        <v>0</v>
      </c>
    </row>
    <row r="122" spans="1:11" hidden="1" x14ac:dyDescent="0.25">
      <c r="A122" s="216">
        <f t="shared" si="31"/>
        <v>113</v>
      </c>
      <c r="B122" s="25">
        <f t="shared" si="31"/>
        <v>5113</v>
      </c>
      <c r="C122" s="26">
        <v>813100</v>
      </c>
      <c r="D122" s="27" t="s">
        <v>173</v>
      </c>
      <c r="E122" s="22">
        <f t="shared" si="18"/>
        <v>0</v>
      </c>
      <c r="F122" s="28"/>
      <c r="G122" s="28"/>
      <c r="H122" s="28"/>
      <c r="I122" s="28"/>
      <c r="J122" s="28"/>
      <c r="K122" s="222"/>
    </row>
    <row r="123" spans="1:11" hidden="1" x14ac:dyDescent="0.25">
      <c r="A123" s="216">
        <f t="shared" si="31"/>
        <v>114</v>
      </c>
      <c r="B123" s="29">
        <f t="shared" si="31"/>
        <v>5114</v>
      </c>
      <c r="C123" s="20">
        <v>820000</v>
      </c>
      <c r="D123" s="21" t="s">
        <v>174</v>
      </c>
      <c r="E123" s="22">
        <f t="shared" si="18"/>
        <v>0</v>
      </c>
      <c r="F123" s="22">
        <f t="shared" ref="F123:K123" si="40">F124+F126+F128</f>
        <v>0</v>
      </c>
      <c r="G123" s="22">
        <f t="shared" si="40"/>
        <v>0</v>
      </c>
      <c r="H123" s="22">
        <f t="shared" si="40"/>
        <v>0</v>
      </c>
      <c r="I123" s="22">
        <f t="shared" si="40"/>
        <v>0</v>
      </c>
      <c r="J123" s="22">
        <f t="shared" si="40"/>
        <v>0</v>
      </c>
      <c r="K123" s="221">
        <f t="shared" si="40"/>
        <v>0</v>
      </c>
    </row>
    <row r="124" spans="1:11" hidden="1" x14ac:dyDescent="0.25">
      <c r="A124" s="216">
        <f t="shared" ref="A124:B139" si="41">A123+1</f>
        <v>115</v>
      </c>
      <c r="B124" s="29">
        <f t="shared" si="41"/>
        <v>5115</v>
      </c>
      <c r="C124" s="20">
        <v>821000</v>
      </c>
      <c r="D124" s="21" t="s">
        <v>175</v>
      </c>
      <c r="E124" s="22">
        <f t="shared" si="18"/>
        <v>0</v>
      </c>
      <c r="F124" s="22">
        <f t="shared" ref="F124:K124" si="42">F125</f>
        <v>0</v>
      </c>
      <c r="G124" s="22">
        <f t="shared" si="42"/>
        <v>0</v>
      </c>
      <c r="H124" s="22">
        <f t="shared" si="42"/>
        <v>0</v>
      </c>
      <c r="I124" s="22">
        <f t="shared" si="42"/>
        <v>0</v>
      </c>
      <c r="J124" s="22">
        <f t="shared" si="42"/>
        <v>0</v>
      </c>
      <c r="K124" s="221">
        <f t="shared" si="42"/>
        <v>0</v>
      </c>
    </row>
    <row r="125" spans="1:11" hidden="1" x14ac:dyDescent="0.25">
      <c r="A125" s="216">
        <f t="shared" si="41"/>
        <v>116</v>
      </c>
      <c r="B125" s="25">
        <f t="shared" si="41"/>
        <v>5116</v>
      </c>
      <c r="C125" s="26">
        <v>821100</v>
      </c>
      <c r="D125" s="27" t="s">
        <v>176</v>
      </c>
      <c r="E125" s="22">
        <f t="shared" si="18"/>
        <v>0</v>
      </c>
      <c r="F125" s="28"/>
      <c r="G125" s="28"/>
      <c r="H125" s="28"/>
      <c r="I125" s="28"/>
      <c r="J125" s="28"/>
      <c r="K125" s="222"/>
    </row>
    <row r="126" spans="1:11" hidden="1" x14ac:dyDescent="0.25">
      <c r="A126" s="216">
        <f t="shared" si="41"/>
        <v>117</v>
      </c>
      <c r="B126" s="29">
        <f t="shared" si="41"/>
        <v>5117</v>
      </c>
      <c r="C126" s="20">
        <v>822000</v>
      </c>
      <c r="D126" s="21" t="s">
        <v>177</v>
      </c>
      <c r="E126" s="22">
        <f t="shared" si="18"/>
        <v>0</v>
      </c>
      <c r="F126" s="22">
        <f t="shared" ref="F126:K126" si="43">F127</f>
        <v>0</v>
      </c>
      <c r="G126" s="22">
        <f t="shared" si="43"/>
        <v>0</v>
      </c>
      <c r="H126" s="22">
        <f t="shared" si="43"/>
        <v>0</v>
      </c>
      <c r="I126" s="22">
        <f t="shared" si="43"/>
        <v>0</v>
      </c>
      <c r="J126" s="22">
        <f t="shared" si="43"/>
        <v>0</v>
      </c>
      <c r="K126" s="221">
        <f t="shared" si="43"/>
        <v>0</v>
      </c>
    </row>
    <row r="127" spans="1:11" hidden="1" x14ac:dyDescent="0.25">
      <c r="A127" s="216">
        <f t="shared" si="41"/>
        <v>118</v>
      </c>
      <c r="B127" s="25">
        <f t="shared" si="41"/>
        <v>5118</v>
      </c>
      <c r="C127" s="26">
        <v>822100</v>
      </c>
      <c r="D127" s="27" t="s">
        <v>178</v>
      </c>
      <c r="E127" s="22">
        <f t="shared" si="18"/>
        <v>0</v>
      </c>
      <c r="F127" s="28"/>
      <c r="G127" s="28"/>
      <c r="H127" s="28"/>
      <c r="I127" s="28"/>
      <c r="J127" s="28"/>
      <c r="K127" s="222"/>
    </row>
    <row r="128" spans="1:11" hidden="1" x14ac:dyDescent="0.25">
      <c r="A128" s="216">
        <f t="shared" si="41"/>
        <v>119</v>
      </c>
      <c r="B128" s="29">
        <f t="shared" si="41"/>
        <v>5119</v>
      </c>
      <c r="C128" s="20">
        <v>823000</v>
      </c>
      <c r="D128" s="21" t="s">
        <v>179</v>
      </c>
      <c r="E128" s="22">
        <f t="shared" si="18"/>
        <v>0</v>
      </c>
      <c r="F128" s="22">
        <f t="shared" ref="F128:K128" si="44">F129</f>
        <v>0</v>
      </c>
      <c r="G128" s="22">
        <f t="shared" si="44"/>
        <v>0</v>
      </c>
      <c r="H128" s="22">
        <f t="shared" si="44"/>
        <v>0</v>
      </c>
      <c r="I128" s="22">
        <f t="shared" si="44"/>
        <v>0</v>
      </c>
      <c r="J128" s="22">
        <f t="shared" si="44"/>
        <v>0</v>
      </c>
      <c r="K128" s="221">
        <f t="shared" si="44"/>
        <v>0</v>
      </c>
    </row>
    <row r="129" spans="1:11" hidden="1" x14ac:dyDescent="0.25">
      <c r="A129" s="216">
        <f t="shared" si="41"/>
        <v>120</v>
      </c>
      <c r="B129" s="25">
        <f t="shared" si="41"/>
        <v>5120</v>
      </c>
      <c r="C129" s="26">
        <v>823100</v>
      </c>
      <c r="D129" s="27" t="s">
        <v>180</v>
      </c>
      <c r="E129" s="22">
        <f t="shared" si="18"/>
        <v>0</v>
      </c>
      <c r="F129" s="28"/>
      <c r="G129" s="28"/>
      <c r="H129" s="28"/>
      <c r="I129" s="28"/>
      <c r="J129" s="28"/>
      <c r="K129" s="222"/>
    </row>
    <row r="130" spans="1:11" hidden="1" x14ac:dyDescent="0.25">
      <c r="A130" s="216">
        <f t="shared" si="41"/>
        <v>121</v>
      </c>
      <c r="B130" s="29">
        <f t="shared" si="41"/>
        <v>5121</v>
      </c>
      <c r="C130" s="20">
        <v>830000</v>
      </c>
      <c r="D130" s="21" t="s">
        <v>181</v>
      </c>
      <c r="E130" s="22">
        <f t="shared" si="18"/>
        <v>0</v>
      </c>
      <c r="F130" s="22">
        <f t="shared" ref="F130:K131" si="45">F131</f>
        <v>0</v>
      </c>
      <c r="G130" s="22">
        <f t="shared" si="45"/>
        <v>0</v>
      </c>
      <c r="H130" s="22">
        <f t="shared" si="45"/>
        <v>0</v>
      </c>
      <c r="I130" s="22">
        <f t="shared" si="45"/>
        <v>0</v>
      </c>
      <c r="J130" s="22">
        <f t="shared" si="45"/>
        <v>0</v>
      </c>
      <c r="K130" s="221">
        <f t="shared" si="45"/>
        <v>0</v>
      </c>
    </row>
    <row r="131" spans="1:11" hidden="1" x14ac:dyDescent="0.25">
      <c r="A131" s="216">
        <f t="shared" si="41"/>
        <v>122</v>
      </c>
      <c r="B131" s="29">
        <f t="shared" si="41"/>
        <v>5122</v>
      </c>
      <c r="C131" s="20">
        <v>831000</v>
      </c>
      <c r="D131" s="21" t="s">
        <v>182</v>
      </c>
      <c r="E131" s="22">
        <f t="shared" si="18"/>
        <v>0</v>
      </c>
      <c r="F131" s="22">
        <f t="shared" si="45"/>
        <v>0</v>
      </c>
      <c r="G131" s="22">
        <f t="shared" si="45"/>
        <v>0</v>
      </c>
      <c r="H131" s="22">
        <f t="shared" si="45"/>
        <v>0</v>
      </c>
      <c r="I131" s="22">
        <f t="shared" si="45"/>
        <v>0</v>
      </c>
      <c r="J131" s="22">
        <f t="shared" si="45"/>
        <v>0</v>
      </c>
      <c r="K131" s="221">
        <f t="shared" si="45"/>
        <v>0</v>
      </c>
    </row>
    <row r="132" spans="1:11" hidden="1" x14ac:dyDescent="0.25">
      <c r="A132" s="216">
        <f t="shared" si="41"/>
        <v>123</v>
      </c>
      <c r="B132" s="25">
        <f t="shared" si="41"/>
        <v>5123</v>
      </c>
      <c r="C132" s="26">
        <v>831100</v>
      </c>
      <c r="D132" s="27" t="s">
        <v>183</v>
      </c>
      <c r="E132" s="22">
        <f t="shared" si="18"/>
        <v>0</v>
      </c>
      <c r="F132" s="28"/>
      <c r="G132" s="28"/>
      <c r="H132" s="28"/>
      <c r="I132" s="28"/>
      <c r="J132" s="28"/>
      <c r="K132" s="222"/>
    </row>
    <row r="133" spans="1:11" ht="30" hidden="1" x14ac:dyDescent="0.25">
      <c r="A133" s="216">
        <f t="shared" si="41"/>
        <v>124</v>
      </c>
      <c r="B133" s="29">
        <f t="shared" si="41"/>
        <v>5124</v>
      </c>
      <c r="C133" s="20">
        <v>840000</v>
      </c>
      <c r="D133" s="21" t="s">
        <v>184</v>
      </c>
      <c r="E133" s="22">
        <f t="shared" si="18"/>
        <v>0</v>
      </c>
      <c r="F133" s="22">
        <f t="shared" ref="F133:K133" si="46">F134+F136+F138</f>
        <v>0</v>
      </c>
      <c r="G133" s="22">
        <f t="shared" si="46"/>
        <v>0</v>
      </c>
      <c r="H133" s="22">
        <f t="shared" si="46"/>
        <v>0</v>
      </c>
      <c r="I133" s="22">
        <f t="shared" si="46"/>
        <v>0</v>
      </c>
      <c r="J133" s="22">
        <f t="shared" si="46"/>
        <v>0</v>
      </c>
      <c r="K133" s="221">
        <f t="shared" si="46"/>
        <v>0</v>
      </c>
    </row>
    <row r="134" spans="1:11" hidden="1" x14ac:dyDescent="0.25">
      <c r="A134" s="216">
        <f t="shared" si="41"/>
        <v>125</v>
      </c>
      <c r="B134" s="29">
        <f t="shared" si="41"/>
        <v>5125</v>
      </c>
      <c r="C134" s="20">
        <v>841000</v>
      </c>
      <c r="D134" s="21" t="s">
        <v>185</v>
      </c>
      <c r="E134" s="22">
        <f t="shared" si="18"/>
        <v>0</v>
      </c>
      <c r="F134" s="22">
        <f t="shared" ref="F134:K134" si="47">F135</f>
        <v>0</v>
      </c>
      <c r="G134" s="22">
        <f t="shared" si="47"/>
        <v>0</v>
      </c>
      <c r="H134" s="22">
        <f t="shared" si="47"/>
        <v>0</v>
      </c>
      <c r="I134" s="22">
        <f t="shared" si="47"/>
        <v>0</v>
      </c>
      <c r="J134" s="22">
        <f t="shared" si="47"/>
        <v>0</v>
      </c>
      <c r="K134" s="221">
        <f t="shared" si="47"/>
        <v>0</v>
      </c>
    </row>
    <row r="135" spans="1:11" hidden="1" x14ac:dyDescent="0.25">
      <c r="A135" s="216">
        <f t="shared" si="41"/>
        <v>126</v>
      </c>
      <c r="B135" s="25">
        <f t="shared" si="41"/>
        <v>5126</v>
      </c>
      <c r="C135" s="26">
        <v>841100</v>
      </c>
      <c r="D135" s="27" t="s">
        <v>186</v>
      </c>
      <c r="E135" s="22">
        <f t="shared" si="18"/>
        <v>0</v>
      </c>
      <c r="F135" s="28"/>
      <c r="G135" s="28"/>
      <c r="H135" s="28"/>
      <c r="I135" s="28"/>
      <c r="J135" s="28"/>
      <c r="K135" s="222"/>
    </row>
    <row r="136" spans="1:11" hidden="1" x14ac:dyDescent="0.25">
      <c r="A136" s="216">
        <f t="shared" si="41"/>
        <v>127</v>
      </c>
      <c r="B136" s="29">
        <f t="shared" si="41"/>
        <v>5127</v>
      </c>
      <c r="C136" s="20">
        <v>842000</v>
      </c>
      <c r="D136" s="21" t="s">
        <v>187</v>
      </c>
      <c r="E136" s="22">
        <f t="shared" si="18"/>
        <v>0</v>
      </c>
      <c r="F136" s="22">
        <f t="shared" ref="F136:K136" si="48">F137</f>
        <v>0</v>
      </c>
      <c r="G136" s="22">
        <f t="shared" si="48"/>
        <v>0</v>
      </c>
      <c r="H136" s="22">
        <f t="shared" si="48"/>
        <v>0</v>
      </c>
      <c r="I136" s="22">
        <f t="shared" si="48"/>
        <v>0</v>
      </c>
      <c r="J136" s="22">
        <f t="shared" si="48"/>
        <v>0</v>
      </c>
      <c r="K136" s="221">
        <f t="shared" si="48"/>
        <v>0</v>
      </c>
    </row>
    <row r="137" spans="1:11" hidden="1" x14ac:dyDescent="0.25">
      <c r="A137" s="216">
        <f t="shared" si="41"/>
        <v>128</v>
      </c>
      <c r="B137" s="25">
        <f t="shared" si="41"/>
        <v>5128</v>
      </c>
      <c r="C137" s="26">
        <v>842100</v>
      </c>
      <c r="D137" s="27" t="s">
        <v>188</v>
      </c>
      <c r="E137" s="22">
        <f t="shared" ref="E137:E180" si="49">SUM(F137:K137)</f>
        <v>0</v>
      </c>
      <c r="F137" s="28"/>
      <c r="G137" s="28"/>
      <c r="H137" s="28"/>
      <c r="I137" s="28"/>
      <c r="J137" s="28"/>
      <c r="K137" s="222"/>
    </row>
    <row r="138" spans="1:11" hidden="1" x14ac:dyDescent="0.25">
      <c r="A138" s="216">
        <f t="shared" si="41"/>
        <v>129</v>
      </c>
      <c r="B138" s="29">
        <f t="shared" si="41"/>
        <v>5129</v>
      </c>
      <c r="C138" s="20">
        <v>843000</v>
      </c>
      <c r="D138" s="21" t="s">
        <v>189</v>
      </c>
      <c r="E138" s="22">
        <f t="shared" si="49"/>
        <v>0</v>
      </c>
      <c r="F138" s="22">
        <f t="shared" ref="F138:K138" si="50">F139</f>
        <v>0</v>
      </c>
      <c r="G138" s="22">
        <f t="shared" si="50"/>
        <v>0</v>
      </c>
      <c r="H138" s="22">
        <f t="shared" si="50"/>
        <v>0</v>
      </c>
      <c r="I138" s="22">
        <f t="shared" si="50"/>
        <v>0</v>
      </c>
      <c r="J138" s="22">
        <f t="shared" si="50"/>
        <v>0</v>
      </c>
      <c r="K138" s="221">
        <f t="shared" si="50"/>
        <v>0</v>
      </c>
    </row>
    <row r="139" spans="1:11" hidden="1" x14ac:dyDescent="0.25">
      <c r="A139" s="216">
        <f t="shared" si="41"/>
        <v>130</v>
      </c>
      <c r="B139" s="25">
        <f t="shared" si="41"/>
        <v>5130</v>
      </c>
      <c r="C139" s="26">
        <v>843100</v>
      </c>
      <c r="D139" s="27" t="s">
        <v>190</v>
      </c>
      <c r="E139" s="22">
        <f t="shared" si="49"/>
        <v>0</v>
      </c>
      <c r="F139" s="28"/>
      <c r="G139" s="28"/>
      <c r="H139" s="28"/>
      <c r="I139" s="28"/>
      <c r="J139" s="28"/>
      <c r="K139" s="222"/>
    </row>
    <row r="140" spans="1:11" ht="30" hidden="1" x14ac:dyDescent="0.25">
      <c r="A140" s="216">
        <f t="shared" ref="A140:B155" si="51">A139+1</f>
        <v>131</v>
      </c>
      <c r="B140" s="29">
        <f t="shared" si="51"/>
        <v>5131</v>
      </c>
      <c r="C140" s="20">
        <v>900000</v>
      </c>
      <c r="D140" s="21" t="s">
        <v>191</v>
      </c>
      <c r="E140" s="22">
        <f t="shared" si="49"/>
        <v>0</v>
      </c>
      <c r="F140" s="22">
        <f t="shared" ref="F140:K140" si="52">F141+F160</f>
        <v>0</v>
      </c>
      <c r="G140" s="22">
        <f t="shared" si="52"/>
        <v>0</v>
      </c>
      <c r="H140" s="22">
        <f t="shared" si="52"/>
        <v>0</v>
      </c>
      <c r="I140" s="22">
        <f t="shared" si="52"/>
        <v>0</v>
      </c>
      <c r="J140" s="22">
        <f t="shared" si="52"/>
        <v>0</v>
      </c>
      <c r="K140" s="221">
        <f t="shared" si="52"/>
        <v>0</v>
      </c>
    </row>
    <row r="141" spans="1:11" hidden="1" x14ac:dyDescent="0.25">
      <c r="A141" s="216">
        <f t="shared" si="51"/>
        <v>132</v>
      </c>
      <c r="B141" s="29">
        <f t="shared" si="51"/>
        <v>5132</v>
      </c>
      <c r="C141" s="20">
        <v>910000</v>
      </c>
      <c r="D141" s="21" t="s">
        <v>192</v>
      </c>
      <c r="E141" s="22">
        <f t="shared" si="49"/>
        <v>0</v>
      </c>
      <c r="F141" s="22">
        <f t="shared" ref="F141:K141" si="53">F142+F152</f>
        <v>0</v>
      </c>
      <c r="G141" s="22">
        <f t="shared" si="53"/>
        <v>0</v>
      </c>
      <c r="H141" s="22">
        <f t="shared" si="53"/>
        <v>0</v>
      </c>
      <c r="I141" s="22">
        <f t="shared" si="53"/>
        <v>0</v>
      </c>
      <c r="J141" s="22">
        <f t="shared" si="53"/>
        <v>0</v>
      </c>
      <c r="K141" s="221">
        <f t="shared" si="53"/>
        <v>0</v>
      </c>
    </row>
    <row r="142" spans="1:11" hidden="1" x14ac:dyDescent="0.25">
      <c r="A142" s="216">
        <f t="shared" si="51"/>
        <v>133</v>
      </c>
      <c r="B142" s="29">
        <f t="shared" si="51"/>
        <v>5133</v>
      </c>
      <c r="C142" s="20">
        <v>911000</v>
      </c>
      <c r="D142" s="21" t="s">
        <v>193</v>
      </c>
      <c r="E142" s="22">
        <f t="shared" si="49"/>
        <v>0</v>
      </c>
      <c r="F142" s="22">
        <f t="shared" ref="F142:K142" si="54">SUM(F143:F151)</f>
        <v>0</v>
      </c>
      <c r="G142" s="22">
        <f t="shared" si="54"/>
        <v>0</v>
      </c>
      <c r="H142" s="22">
        <f t="shared" si="54"/>
        <v>0</v>
      </c>
      <c r="I142" s="22">
        <f t="shared" si="54"/>
        <v>0</v>
      </c>
      <c r="J142" s="22">
        <f t="shared" si="54"/>
        <v>0</v>
      </c>
      <c r="K142" s="221">
        <f t="shared" si="54"/>
        <v>0</v>
      </c>
    </row>
    <row r="143" spans="1:11" ht="30" hidden="1" x14ac:dyDescent="0.25">
      <c r="A143" s="216">
        <f t="shared" si="51"/>
        <v>134</v>
      </c>
      <c r="B143" s="25">
        <f t="shared" si="51"/>
        <v>5134</v>
      </c>
      <c r="C143" s="26">
        <v>911100</v>
      </c>
      <c r="D143" s="27" t="s">
        <v>194</v>
      </c>
      <c r="E143" s="22">
        <f t="shared" si="49"/>
        <v>0</v>
      </c>
      <c r="F143" s="28"/>
      <c r="G143" s="28"/>
      <c r="H143" s="28"/>
      <c r="I143" s="28"/>
      <c r="J143" s="28"/>
      <c r="K143" s="222"/>
    </row>
    <row r="144" spans="1:11" hidden="1" x14ac:dyDescent="0.25">
      <c r="A144" s="216">
        <f t="shared" si="51"/>
        <v>135</v>
      </c>
      <c r="B144" s="25">
        <f t="shared" si="51"/>
        <v>5135</v>
      </c>
      <c r="C144" s="26">
        <v>911200</v>
      </c>
      <c r="D144" s="27" t="s">
        <v>195</v>
      </c>
      <c r="E144" s="22">
        <f t="shared" si="49"/>
        <v>0</v>
      </c>
      <c r="F144" s="28"/>
      <c r="G144" s="28"/>
      <c r="H144" s="28"/>
      <c r="I144" s="28"/>
      <c r="J144" s="28"/>
      <c r="K144" s="222"/>
    </row>
    <row r="145" spans="1:11" ht="30" hidden="1" x14ac:dyDescent="0.25">
      <c r="A145" s="216">
        <f t="shared" si="51"/>
        <v>136</v>
      </c>
      <c r="B145" s="25">
        <f t="shared" si="51"/>
        <v>5136</v>
      </c>
      <c r="C145" s="26">
        <v>911300</v>
      </c>
      <c r="D145" s="27" t="s">
        <v>196</v>
      </c>
      <c r="E145" s="22">
        <f t="shared" si="49"/>
        <v>0</v>
      </c>
      <c r="F145" s="28"/>
      <c r="G145" s="28"/>
      <c r="H145" s="28"/>
      <c r="I145" s="28"/>
      <c r="J145" s="28"/>
      <c r="K145" s="222"/>
    </row>
    <row r="146" spans="1:11" hidden="1" x14ac:dyDescent="0.25">
      <c r="A146" s="216">
        <f t="shared" si="51"/>
        <v>137</v>
      </c>
      <c r="B146" s="25">
        <f t="shared" si="51"/>
        <v>5137</v>
      </c>
      <c r="C146" s="26">
        <v>911400</v>
      </c>
      <c r="D146" s="27" t="s">
        <v>197</v>
      </c>
      <c r="E146" s="22">
        <f t="shared" si="49"/>
        <v>0</v>
      </c>
      <c r="F146" s="28"/>
      <c r="G146" s="28"/>
      <c r="H146" s="28"/>
      <c r="I146" s="28"/>
      <c r="J146" s="28"/>
      <c r="K146" s="222"/>
    </row>
    <row r="147" spans="1:11" hidden="1" x14ac:dyDescent="0.25">
      <c r="A147" s="216">
        <f t="shared" si="51"/>
        <v>138</v>
      </c>
      <c r="B147" s="25">
        <f t="shared" si="51"/>
        <v>5138</v>
      </c>
      <c r="C147" s="26">
        <v>911500</v>
      </c>
      <c r="D147" s="27" t="s">
        <v>198</v>
      </c>
      <c r="E147" s="22">
        <f t="shared" si="49"/>
        <v>0</v>
      </c>
      <c r="F147" s="28"/>
      <c r="G147" s="28"/>
      <c r="H147" s="28"/>
      <c r="I147" s="28"/>
      <c r="J147" s="28"/>
      <c r="K147" s="222"/>
    </row>
    <row r="148" spans="1:11" hidden="1" x14ac:dyDescent="0.25">
      <c r="A148" s="216">
        <f t="shared" si="51"/>
        <v>139</v>
      </c>
      <c r="B148" s="25">
        <f t="shared" si="51"/>
        <v>5139</v>
      </c>
      <c r="C148" s="26">
        <v>911600</v>
      </c>
      <c r="D148" s="27" t="s">
        <v>199</v>
      </c>
      <c r="E148" s="22">
        <f t="shared" si="49"/>
        <v>0</v>
      </c>
      <c r="F148" s="28"/>
      <c r="G148" s="28"/>
      <c r="H148" s="28"/>
      <c r="I148" s="28"/>
      <c r="J148" s="28"/>
      <c r="K148" s="222"/>
    </row>
    <row r="149" spans="1:11" hidden="1" x14ac:dyDescent="0.25">
      <c r="A149" s="216">
        <f t="shared" si="51"/>
        <v>140</v>
      </c>
      <c r="B149" s="25">
        <f t="shared" si="51"/>
        <v>5140</v>
      </c>
      <c r="C149" s="26">
        <v>911700</v>
      </c>
      <c r="D149" s="27" t="s">
        <v>200</v>
      </c>
      <c r="E149" s="22">
        <f t="shared" si="49"/>
        <v>0</v>
      </c>
      <c r="F149" s="28"/>
      <c r="G149" s="28"/>
      <c r="H149" s="28"/>
      <c r="I149" s="28"/>
      <c r="J149" s="28"/>
      <c r="K149" s="222"/>
    </row>
    <row r="150" spans="1:11" hidden="1" x14ac:dyDescent="0.25">
      <c r="A150" s="216">
        <f t="shared" si="51"/>
        <v>141</v>
      </c>
      <c r="B150" s="25">
        <f t="shared" si="51"/>
        <v>5141</v>
      </c>
      <c r="C150" s="26">
        <v>911800</v>
      </c>
      <c r="D150" s="27" t="s">
        <v>201</v>
      </c>
      <c r="E150" s="22">
        <f t="shared" si="49"/>
        <v>0</v>
      </c>
      <c r="F150" s="28"/>
      <c r="G150" s="28"/>
      <c r="H150" s="28"/>
      <c r="I150" s="28"/>
      <c r="J150" s="28"/>
      <c r="K150" s="222"/>
    </row>
    <row r="151" spans="1:11" hidden="1" x14ac:dyDescent="0.25">
      <c r="A151" s="216">
        <f t="shared" si="51"/>
        <v>142</v>
      </c>
      <c r="B151" s="25">
        <f t="shared" si="51"/>
        <v>5142</v>
      </c>
      <c r="C151" s="26">
        <v>911900</v>
      </c>
      <c r="D151" s="27" t="s">
        <v>202</v>
      </c>
      <c r="E151" s="22">
        <f t="shared" si="49"/>
        <v>0</v>
      </c>
      <c r="F151" s="28"/>
      <c r="G151" s="28"/>
      <c r="H151" s="28"/>
      <c r="I151" s="28"/>
      <c r="J151" s="28"/>
      <c r="K151" s="222"/>
    </row>
    <row r="152" spans="1:11" hidden="1" x14ac:dyDescent="0.25">
      <c r="A152" s="216">
        <f t="shared" si="51"/>
        <v>143</v>
      </c>
      <c r="B152" s="29">
        <f t="shared" si="51"/>
        <v>5143</v>
      </c>
      <c r="C152" s="20">
        <v>912000</v>
      </c>
      <c r="D152" s="21" t="s">
        <v>203</v>
      </c>
      <c r="E152" s="22">
        <f t="shared" si="49"/>
        <v>0</v>
      </c>
      <c r="F152" s="22">
        <f t="shared" ref="F152:K152" si="55">SUM(F153:F159)</f>
        <v>0</v>
      </c>
      <c r="G152" s="22">
        <f t="shared" si="55"/>
        <v>0</v>
      </c>
      <c r="H152" s="22">
        <f t="shared" si="55"/>
        <v>0</v>
      </c>
      <c r="I152" s="22">
        <f t="shared" si="55"/>
        <v>0</v>
      </c>
      <c r="J152" s="22">
        <f t="shared" si="55"/>
        <v>0</v>
      </c>
      <c r="K152" s="221">
        <f t="shared" si="55"/>
        <v>0</v>
      </c>
    </row>
    <row r="153" spans="1:11" ht="30" hidden="1" x14ac:dyDescent="0.25">
      <c r="A153" s="216">
        <f t="shared" si="51"/>
        <v>144</v>
      </c>
      <c r="B153" s="25">
        <f t="shared" si="51"/>
        <v>5144</v>
      </c>
      <c r="C153" s="26">
        <v>912100</v>
      </c>
      <c r="D153" s="27" t="s">
        <v>204</v>
      </c>
      <c r="E153" s="22">
        <f t="shared" si="49"/>
        <v>0</v>
      </c>
      <c r="F153" s="28"/>
      <c r="G153" s="28"/>
      <c r="H153" s="28"/>
      <c r="I153" s="28"/>
      <c r="J153" s="28"/>
      <c r="K153" s="222"/>
    </row>
    <row r="154" spans="1:11" hidden="1" x14ac:dyDescent="0.25">
      <c r="A154" s="216">
        <f t="shared" si="51"/>
        <v>145</v>
      </c>
      <c r="B154" s="25">
        <f t="shared" si="51"/>
        <v>5145</v>
      </c>
      <c r="C154" s="26">
        <v>912200</v>
      </c>
      <c r="D154" s="27" t="s">
        <v>205</v>
      </c>
      <c r="E154" s="22">
        <f t="shared" si="49"/>
        <v>0</v>
      </c>
      <c r="F154" s="28"/>
      <c r="G154" s="28"/>
      <c r="H154" s="28"/>
      <c r="I154" s="28"/>
      <c r="J154" s="28"/>
      <c r="K154" s="222"/>
    </row>
    <row r="155" spans="1:11" hidden="1" x14ac:dyDescent="0.25">
      <c r="A155" s="216">
        <f t="shared" si="51"/>
        <v>146</v>
      </c>
      <c r="B155" s="25">
        <f t="shared" si="51"/>
        <v>5146</v>
      </c>
      <c r="C155" s="26">
        <v>912300</v>
      </c>
      <c r="D155" s="27" t="s">
        <v>206</v>
      </c>
      <c r="E155" s="22">
        <f t="shared" si="49"/>
        <v>0</v>
      </c>
      <c r="F155" s="28"/>
      <c r="G155" s="28"/>
      <c r="H155" s="28"/>
      <c r="I155" s="28"/>
      <c r="J155" s="28"/>
      <c r="K155" s="222"/>
    </row>
    <row r="156" spans="1:11" hidden="1" x14ac:dyDescent="0.25">
      <c r="A156" s="216">
        <f t="shared" ref="A156:B171" si="56">A155+1</f>
        <v>147</v>
      </c>
      <c r="B156" s="25">
        <f t="shared" si="56"/>
        <v>5147</v>
      </c>
      <c r="C156" s="26">
        <v>912400</v>
      </c>
      <c r="D156" s="27" t="s">
        <v>207</v>
      </c>
      <c r="E156" s="22">
        <f t="shared" si="49"/>
        <v>0</v>
      </c>
      <c r="F156" s="28"/>
      <c r="G156" s="28"/>
      <c r="H156" s="28"/>
      <c r="I156" s="28"/>
      <c r="J156" s="28"/>
      <c r="K156" s="222"/>
    </row>
    <row r="157" spans="1:11" hidden="1" x14ac:dyDescent="0.25">
      <c r="A157" s="216">
        <f t="shared" si="56"/>
        <v>148</v>
      </c>
      <c r="B157" s="25">
        <f t="shared" si="56"/>
        <v>5148</v>
      </c>
      <c r="C157" s="26">
        <v>912500</v>
      </c>
      <c r="D157" s="27" t="s">
        <v>208</v>
      </c>
      <c r="E157" s="22">
        <f t="shared" si="49"/>
        <v>0</v>
      </c>
      <c r="F157" s="28"/>
      <c r="G157" s="28"/>
      <c r="H157" s="28"/>
      <c r="I157" s="28"/>
      <c r="J157" s="28"/>
      <c r="K157" s="222"/>
    </row>
    <row r="158" spans="1:11" hidden="1" x14ac:dyDescent="0.25">
      <c r="A158" s="216">
        <f t="shared" si="56"/>
        <v>149</v>
      </c>
      <c r="B158" s="25">
        <f t="shared" si="56"/>
        <v>5149</v>
      </c>
      <c r="C158" s="26">
        <v>912600</v>
      </c>
      <c r="D158" s="27" t="s">
        <v>209</v>
      </c>
      <c r="E158" s="22">
        <f t="shared" si="49"/>
        <v>0</v>
      </c>
      <c r="F158" s="28"/>
      <c r="G158" s="28"/>
      <c r="H158" s="28"/>
      <c r="I158" s="28"/>
      <c r="J158" s="28"/>
      <c r="K158" s="222"/>
    </row>
    <row r="159" spans="1:11" hidden="1" x14ac:dyDescent="0.25">
      <c r="A159" s="216">
        <f t="shared" si="56"/>
        <v>150</v>
      </c>
      <c r="B159" s="25">
        <f t="shared" si="56"/>
        <v>5150</v>
      </c>
      <c r="C159" s="26">
        <v>912900</v>
      </c>
      <c r="D159" s="27" t="s">
        <v>210</v>
      </c>
      <c r="E159" s="22">
        <f t="shared" si="49"/>
        <v>0</v>
      </c>
      <c r="F159" s="28"/>
      <c r="G159" s="28"/>
      <c r="H159" s="28"/>
      <c r="I159" s="28"/>
      <c r="J159" s="28"/>
      <c r="K159" s="222"/>
    </row>
    <row r="160" spans="1:11" hidden="1" x14ac:dyDescent="0.25">
      <c r="A160" s="216">
        <f t="shared" si="56"/>
        <v>151</v>
      </c>
      <c r="B160" s="29">
        <f t="shared" si="56"/>
        <v>5151</v>
      </c>
      <c r="C160" s="20">
        <v>920000</v>
      </c>
      <c r="D160" s="21" t="s">
        <v>211</v>
      </c>
      <c r="E160" s="22">
        <f t="shared" si="49"/>
        <v>0</v>
      </c>
      <c r="F160" s="22">
        <f t="shared" ref="F160:K160" si="57">F161+F171</f>
        <v>0</v>
      </c>
      <c r="G160" s="22">
        <f t="shared" si="57"/>
        <v>0</v>
      </c>
      <c r="H160" s="22">
        <f t="shared" si="57"/>
        <v>0</v>
      </c>
      <c r="I160" s="22">
        <f t="shared" si="57"/>
        <v>0</v>
      </c>
      <c r="J160" s="22">
        <f t="shared" si="57"/>
        <v>0</v>
      </c>
      <c r="K160" s="221">
        <f t="shared" si="57"/>
        <v>0</v>
      </c>
    </row>
    <row r="161" spans="1:11" ht="30" hidden="1" x14ac:dyDescent="0.25">
      <c r="A161" s="216">
        <f t="shared" si="56"/>
        <v>152</v>
      </c>
      <c r="B161" s="29">
        <f t="shared" si="56"/>
        <v>5152</v>
      </c>
      <c r="C161" s="20">
        <v>921000</v>
      </c>
      <c r="D161" s="21" t="s">
        <v>212</v>
      </c>
      <c r="E161" s="22">
        <f t="shared" si="49"/>
        <v>0</v>
      </c>
      <c r="F161" s="22">
        <f t="shared" ref="F161:K161" si="58">SUM(F162:F170)</f>
        <v>0</v>
      </c>
      <c r="G161" s="22">
        <f t="shared" si="58"/>
        <v>0</v>
      </c>
      <c r="H161" s="22">
        <f t="shared" si="58"/>
        <v>0</v>
      </c>
      <c r="I161" s="22">
        <f t="shared" si="58"/>
        <v>0</v>
      </c>
      <c r="J161" s="22">
        <f t="shared" si="58"/>
        <v>0</v>
      </c>
      <c r="K161" s="221">
        <f t="shared" si="58"/>
        <v>0</v>
      </c>
    </row>
    <row r="162" spans="1:11" hidden="1" x14ac:dyDescent="0.25">
      <c r="A162" s="216">
        <f t="shared" si="56"/>
        <v>153</v>
      </c>
      <c r="B162" s="25">
        <f t="shared" si="56"/>
        <v>5153</v>
      </c>
      <c r="C162" s="26">
        <v>921100</v>
      </c>
      <c r="D162" s="27" t="s">
        <v>213</v>
      </c>
      <c r="E162" s="22">
        <f t="shared" si="49"/>
        <v>0</v>
      </c>
      <c r="F162" s="28"/>
      <c r="G162" s="28"/>
      <c r="H162" s="28"/>
      <c r="I162" s="28"/>
      <c r="J162" s="28"/>
      <c r="K162" s="222"/>
    </row>
    <row r="163" spans="1:11" hidden="1" x14ac:dyDescent="0.25">
      <c r="A163" s="216">
        <f t="shared" si="56"/>
        <v>154</v>
      </c>
      <c r="B163" s="25">
        <f t="shared" si="56"/>
        <v>5154</v>
      </c>
      <c r="C163" s="26">
        <v>921200</v>
      </c>
      <c r="D163" s="27" t="s">
        <v>214</v>
      </c>
      <c r="E163" s="22">
        <f t="shared" si="49"/>
        <v>0</v>
      </c>
      <c r="F163" s="28"/>
      <c r="G163" s="28"/>
      <c r="H163" s="28"/>
      <c r="I163" s="28"/>
      <c r="J163" s="28"/>
      <c r="K163" s="222"/>
    </row>
    <row r="164" spans="1:11" ht="30" hidden="1" x14ac:dyDescent="0.25">
      <c r="A164" s="216">
        <f t="shared" si="56"/>
        <v>155</v>
      </c>
      <c r="B164" s="25">
        <f t="shared" si="56"/>
        <v>5155</v>
      </c>
      <c r="C164" s="26">
        <v>921300</v>
      </c>
      <c r="D164" s="27" t="s">
        <v>215</v>
      </c>
      <c r="E164" s="22">
        <f t="shared" si="49"/>
        <v>0</v>
      </c>
      <c r="F164" s="28"/>
      <c r="G164" s="28"/>
      <c r="H164" s="28"/>
      <c r="I164" s="28"/>
      <c r="J164" s="28"/>
      <c r="K164" s="222"/>
    </row>
    <row r="165" spans="1:11" ht="30" hidden="1" x14ac:dyDescent="0.25">
      <c r="A165" s="216">
        <f t="shared" si="56"/>
        <v>156</v>
      </c>
      <c r="B165" s="25">
        <f t="shared" si="56"/>
        <v>5156</v>
      </c>
      <c r="C165" s="26">
        <v>921400</v>
      </c>
      <c r="D165" s="27" t="s">
        <v>216</v>
      </c>
      <c r="E165" s="22">
        <f t="shared" si="49"/>
        <v>0</v>
      </c>
      <c r="F165" s="28"/>
      <c r="G165" s="28"/>
      <c r="H165" s="28"/>
      <c r="I165" s="28"/>
      <c r="J165" s="28"/>
      <c r="K165" s="222"/>
    </row>
    <row r="166" spans="1:11" ht="30" hidden="1" x14ac:dyDescent="0.25">
      <c r="A166" s="216">
        <f t="shared" si="56"/>
        <v>157</v>
      </c>
      <c r="B166" s="25">
        <f t="shared" si="56"/>
        <v>5157</v>
      </c>
      <c r="C166" s="26">
        <v>921500</v>
      </c>
      <c r="D166" s="27" t="s">
        <v>217</v>
      </c>
      <c r="E166" s="22">
        <f t="shared" si="49"/>
        <v>0</v>
      </c>
      <c r="F166" s="28"/>
      <c r="G166" s="28"/>
      <c r="H166" s="28"/>
      <c r="I166" s="28"/>
      <c r="J166" s="28"/>
      <c r="K166" s="222"/>
    </row>
    <row r="167" spans="1:11" ht="30" hidden="1" x14ac:dyDescent="0.25">
      <c r="A167" s="216">
        <f t="shared" si="56"/>
        <v>158</v>
      </c>
      <c r="B167" s="25">
        <f t="shared" si="56"/>
        <v>5158</v>
      </c>
      <c r="C167" s="26">
        <v>921600</v>
      </c>
      <c r="D167" s="27" t="s">
        <v>218</v>
      </c>
      <c r="E167" s="22">
        <f t="shared" si="49"/>
        <v>0</v>
      </c>
      <c r="F167" s="30"/>
      <c r="G167" s="30"/>
      <c r="H167" s="30"/>
      <c r="I167" s="30"/>
      <c r="J167" s="30"/>
      <c r="K167" s="223"/>
    </row>
    <row r="168" spans="1:11" hidden="1" x14ac:dyDescent="0.25">
      <c r="A168" s="216">
        <f t="shared" si="56"/>
        <v>159</v>
      </c>
      <c r="B168" s="25">
        <f t="shared" si="56"/>
        <v>5159</v>
      </c>
      <c r="C168" s="26">
        <v>921700</v>
      </c>
      <c r="D168" s="27" t="s">
        <v>219</v>
      </c>
      <c r="E168" s="22">
        <f t="shared" si="49"/>
        <v>0</v>
      </c>
      <c r="F168" s="28"/>
      <c r="G168" s="28"/>
      <c r="H168" s="28"/>
      <c r="I168" s="28"/>
      <c r="J168" s="28"/>
      <c r="K168" s="222"/>
    </row>
    <row r="169" spans="1:11" ht="30" hidden="1" x14ac:dyDescent="0.25">
      <c r="A169" s="216">
        <f t="shared" si="56"/>
        <v>160</v>
      </c>
      <c r="B169" s="25">
        <f t="shared" si="56"/>
        <v>5160</v>
      </c>
      <c r="C169" s="26">
        <v>921800</v>
      </c>
      <c r="D169" s="27" t="s">
        <v>220</v>
      </c>
      <c r="E169" s="22">
        <f t="shared" si="49"/>
        <v>0</v>
      </c>
      <c r="F169" s="28"/>
      <c r="G169" s="28"/>
      <c r="H169" s="28"/>
      <c r="I169" s="28"/>
      <c r="J169" s="28"/>
      <c r="K169" s="222"/>
    </row>
    <row r="170" spans="1:11" hidden="1" x14ac:dyDescent="0.25">
      <c r="A170" s="216">
        <f t="shared" si="56"/>
        <v>161</v>
      </c>
      <c r="B170" s="25">
        <f t="shared" si="56"/>
        <v>5161</v>
      </c>
      <c r="C170" s="26">
        <v>921900</v>
      </c>
      <c r="D170" s="27" t="s">
        <v>221</v>
      </c>
      <c r="E170" s="22">
        <f t="shared" si="49"/>
        <v>0</v>
      </c>
      <c r="F170" s="28"/>
      <c r="G170" s="28"/>
      <c r="H170" s="28"/>
      <c r="I170" s="28"/>
      <c r="J170" s="28"/>
      <c r="K170" s="222"/>
    </row>
    <row r="171" spans="1:11" ht="30" hidden="1" x14ac:dyDescent="0.25">
      <c r="A171" s="216">
        <f t="shared" si="56"/>
        <v>162</v>
      </c>
      <c r="B171" s="29">
        <f t="shared" si="56"/>
        <v>5162</v>
      </c>
      <c r="C171" s="20">
        <v>922000</v>
      </c>
      <c r="D171" s="21" t="s">
        <v>222</v>
      </c>
      <c r="E171" s="22">
        <f t="shared" si="49"/>
        <v>0</v>
      </c>
      <c r="F171" s="22">
        <f t="shared" ref="F171:K171" si="59">SUM(F172:F179)</f>
        <v>0</v>
      </c>
      <c r="G171" s="22">
        <f t="shared" si="59"/>
        <v>0</v>
      </c>
      <c r="H171" s="22">
        <f t="shared" si="59"/>
        <v>0</v>
      </c>
      <c r="I171" s="22">
        <f t="shared" si="59"/>
        <v>0</v>
      </c>
      <c r="J171" s="22">
        <f t="shared" si="59"/>
        <v>0</v>
      </c>
      <c r="K171" s="221">
        <f t="shared" si="59"/>
        <v>0</v>
      </c>
    </row>
    <row r="172" spans="1:11" hidden="1" x14ac:dyDescent="0.25">
      <c r="A172" s="216">
        <f t="shared" ref="A172:B180" si="60">A171+1</f>
        <v>163</v>
      </c>
      <c r="B172" s="25">
        <f t="shared" si="60"/>
        <v>5163</v>
      </c>
      <c r="C172" s="26">
        <v>922100</v>
      </c>
      <c r="D172" s="27" t="s">
        <v>223</v>
      </c>
      <c r="E172" s="22">
        <f t="shared" si="49"/>
        <v>0</v>
      </c>
      <c r="F172" s="28"/>
      <c r="G172" s="28"/>
      <c r="H172" s="28"/>
      <c r="I172" s="28"/>
      <c r="J172" s="28"/>
      <c r="K172" s="222"/>
    </row>
    <row r="173" spans="1:11" hidden="1" x14ac:dyDescent="0.25">
      <c r="A173" s="216">
        <f t="shared" si="60"/>
        <v>164</v>
      </c>
      <c r="B173" s="25">
        <f t="shared" si="60"/>
        <v>5164</v>
      </c>
      <c r="C173" s="26">
        <v>922200</v>
      </c>
      <c r="D173" s="27" t="s">
        <v>224</v>
      </c>
      <c r="E173" s="22">
        <f t="shared" si="49"/>
        <v>0</v>
      </c>
      <c r="F173" s="28"/>
      <c r="G173" s="28"/>
      <c r="H173" s="28"/>
      <c r="I173" s="28"/>
      <c r="J173" s="28"/>
      <c r="K173" s="222"/>
    </row>
    <row r="174" spans="1:11" ht="30" hidden="1" x14ac:dyDescent="0.25">
      <c r="A174" s="216">
        <f t="shared" si="60"/>
        <v>165</v>
      </c>
      <c r="B174" s="25">
        <f t="shared" si="60"/>
        <v>5165</v>
      </c>
      <c r="C174" s="26">
        <v>922300</v>
      </c>
      <c r="D174" s="27" t="s">
        <v>225</v>
      </c>
      <c r="E174" s="22">
        <f t="shared" si="49"/>
        <v>0</v>
      </c>
      <c r="F174" s="28"/>
      <c r="G174" s="28"/>
      <c r="H174" s="28"/>
      <c r="I174" s="28"/>
      <c r="J174" s="28"/>
      <c r="K174" s="222"/>
    </row>
    <row r="175" spans="1:11" hidden="1" x14ac:dyDescent="0.25">
      <c r="A175" s="216">
        <f t="shared" si="60"/>
        <v>166</v>
      </c>
      <c r="B175" s="25">
        <f t="shared" si="60"/>
        <v>5166</v>
      </c>
      <c r="C175" s="26">
        <v>922400</v>
      </c>
      <c r="D175" s="27" t="s">
        <v>226</v>
      </c>
      <c r="E175" s="22">
        <f t="shared" si="49"/>
        <v>0</v>
      </c>
      <c r="F175" s="28"/>
      <c r="G175" s="28"/>
      <c r="H175" s="28"/>
      <c r="I175" s="28"/>
      <c r="J175" s="28"/>
      <c r="K175" s="222"/>
    </row>
    <row r="176" spans="1:11" ht="30" hidden="1" x14ac:dyDescent="0.25">
      <c r="A176" s="216">
        <f t="shared" si="60"/>
        <v>167</v>
      </c>
      <c r="B176" s="25">
        <f t="shared" si="60"/>
        <v>5167</v>
      </c>
      <c r="C176" s="26">
        <v>922500</v>
      </c>
      <c r="D176" s="27" t="s">
        <v>227</v>
      </c>
      <c r="E176" s="22">
        <f t="shared" si="49"/>
        <v>0</v>
      </c>
      <c r="F176" s="28"/>
      <c r="G176" s="28"/>
      <c r="H176" s="28"/>
      <c r="I176" s="28"/>
      <c r="J176" s="28"/>
      <c r="K176" s="222"/>
    </row>
    <row r="177" spans="1:11" ht="30" hidden="1" x14ac:dyDescent="0.25">
      <c r="A177" s="216">
        <f t="shared" si="60"/>
        <v>168</v>
      </c>
      <c r="B177" s="25">
        <f t="shared" si="60"/>
        <v>5168</v>
      </c>
      <c r="C177" s="26">
        <v>922600</v>
      </c>
      <c r="D177" s="27" t="s">
        <v>228</v>
      </c>
      <c r="E177" s="22">
        <f t="shared" si="49"/>
        <v>0</v>
      </c>
      <c r="F177" s="28"/>
      <c r="G177" s="28"/>
      <c r="H177" s="28"/>
      <c r="I177" s="28"/>
      <c r="J177" s="28"/>
      <c r="K177" s="222"/>
    </row>
    <row r="178" spans="1:11" hidden="1" x14ac:dyDescent="0.25">
      <c r="A178" s="216">
        <f t="shared" si="60"/>
        <v>169</v>
      </c>
      <c r="B178" s="25">
        <f t="shared" si="60"/>
        <v>5169</v>
      </c>
      <c r="C178" s="26">
        <v>922700</v>
      </c>
      <c r="D178" s="27" t="s">
        <v>229</v>
      </c>
      <c r="E178" s="22">
        <f t="shared" si="49"/>
        <v>0</v>
      </c>
      <c r="F178" s="28"/>
      <c r="G178" s="28"/>
      <c r="H178" s="28"/>
      <c r="I178" s="28"/>
      <c r="J178" s="28"/>
      <c r="K178" s="222"/>
    </row>
    <row r="179" spans="1:11" hidden="1" x14ac:dyDescent="0.25">
      <c r="A179" s="245">
        <f t="shared" si="60"/>
        <v>170</v>
      </c>
      <c r="B179" s="260">
        <f t="shared" si="60"/>
        <v>5170</v>
      </c>
      <c r="C179" s="136">
        <v>922800</v>
      </c>
      <c r="D179" s="137" t="s">
        <v>230</v>
      </c>
      <c r="E179" s="261">
        <f t="shared" si="49"/>
        <v>0</v>
      </c>
      <c r="F179" s="139"/>
      <c r="G179" s="139"/>
      <c r="H179" s="139"/>
      <c r="I179" s="139"/>
      <c r="J179" s="139"/>
      <c r="K179" s="262"/>
    </row>
    <row r="180" spans="1:11" ht="22.9" customHeight="1" thickTop="1" thickBot="1" x14ac:dyDescent="0.3">
      <c r="A180" s="263">
        <f t="shared" si="60"/>
        <v>171</v>
      </c>
      <c r="B180" s="264">
        <f t="shared" si="60"/>
        <v>5171</v>
      </c>
      <c r="C180" s="265"/>
      <c r="D180" s="266" t="s">
        <v>647</v>
      </c>
      <c r="E180" s="267">
        <f t="shared" si="49"/>
        <v>2128945</v>
      </c>
      <c r="F180" s="267">
        <f t="shared" ref="F180:K180" si="61">F10+F140</f>
        <v>2000</v>
      </c>
      <c r="G180" s="267">
        <f t="shared" si="61"/>
        <v>27559</v>
      </c>
      <c r="H180" s="267">
        <f t="shared" si="61"/>
        <v>950</v>
      </c>
      <c r="I180" s="267">
        <f t="shared" si="61"/>
        <v>1964016</v>
      </c>
      <c r="J180" s="267">
        <f t="shared" si="61"/>
        <v>2200</v>
      </c>
      <c r="K180" s="268">
        <f t="shared" si="61"/>
        <v>132220</v>
      </c>
    </row>
    <row r="181" spans="1:11" s="10" customFormat="1" ht="10.9" customHeight="1" thickTop="1" thickBot="1" x14ac:dyDescent="0.3">
      <c r="A181" s="269"/>
      <c r="B181" s="270"/>
      <c r="C181" s="271"/>
      <c r="D181" s="272"/>
      <c r="E181" s="273"/>
      <c r="F181" s="273"/>
      <c r="G181" s="273"/>
      <c r="H181" s="273"/>
      <c r="I181" s="273"/>
      <c r="J181" s="273"/>
      <c r="K181" s="274"/>
    </row>
    <row r="182" spans="1:11" ht="21" customHeight="1" thickTop="1" thickBot="1" x14ac:dyDescent="0.3">
      <c r="A182" s="275"/>
      <c r="B182" s="339" t="s">
        <v>231</v>
      </c>
      <c r="C182" s="339"/>
      <c r="D182" s="339"/>
      <c r="E182" s="276"/>
      <c r="F182" s="276"/>
      <c r="G182" s="276"/>
      <c r="H182" s="276"/>
      <c r="I182" s="276"/>
      <c r="J182" s="340" t="s">
        <v>4</v>
      </c>
      <c r="K182" s="341"/>
    </row>
    <row r="183" spans="1:11" ht="23.25" customHeight="1" thickTop="1" x14ac:dyDescent="0.25">
      <c r="A183" s="224">
        <v>1</v>
      </c>
      <c r="B183" s="38">
        <v>5172</v>
      </c>
      <c r="C183" s="39"/>
      <c r="D183" s="164" t="s">
        <v>656</v>
      </c>
      <c r="E183" s="18">
        <f>SUM(F183:K183)</f>
        <v>2128945.4286400001</v>
      </c>
      <c r="F183" s="170">
        <f t="shared" ref="F183:K183" si="62">F184+F463</f>
        <v>2000</v>
      </c>
      <c r="G183" s="170">
        <f t="shared" si="62"/>
        <v>27559.028639999997</v>
      </c>
      <c r="H183" s="170">
        <f t="shared" si="62"/>
        <v>950</v>
      </c>
      <c r="I183" s="170">
        <f t="shared" si="62"/>
        <v>1964016</v>
      </c>
      <c r="J183" s="170">
        <f t="shared" si="62"/>
        <v>2200</v>
      </c>
      <c r="K183" s="225">
        <f t="shared" si="62"/>
        <v>132220.4</v>
      </c>
    </row>
    <row r="184" spans="1:11" ht="23.25" customHeight="1" x14ac:dyDescent="0.25">
      <c r="A184" s="216">
        <f>A183+1</f>
        <v>2</v>
      </c>
      <c r="B184" s="40">
        <f>B183+1</f>
        <v>5173</v>
      </c>
      <c r="C184" s="20">
        <v>4000</v>
      </c>
      <c r="D184" s="162" t="s">
        <v>655</v>
      </c>
      <c r="E184" s="22">
        <f>SUM(F184:K184)</f>
        <v>2091398.4</v>
      </c>
      <c r="F184" s="171">
        <f t="shared" ref="F184:K184" si="63">F185+F215+F358+F373+F397+F410+F426+F441</f>
        <v>2000</v>
      </c>
      <c r="G184" s="171">
        <f t="shared" si="63"/>
        <v>224</v>
      </c>
      <c r="H184" s="171">
        <f t="shared" si="63"/>
        <v>950</v>
      </c>
      <c r="I184" s="171">
        <f t="shared" si="63"/>
        <v>1964016</v>
      </c>
      <c r="J184" s="171">
        <f t="shared" si="63"/>
        <v>2200</v>
      </c>
      <c r="K184" s="217">
        <f t="shared" si="63"/>
        <v>122008.4</v>
      </c>
    </row>
    <row r="185" spans="1:11" ht="23.25" customHeight="1" x14ac:dyDescent="0.25">
      <c r="A185" s="216">
        <f t="shared" ref="A185:B200" si="64">A184+1</f>
        <v>3</v>
      </c>
      <c r="B185" s="40">
        <f t="shared" si="64"/>
        <v>5174</v>
      </c>
      <c r="C185" s="20">
        <v>4100</v>
      </c>
      <c r="D185" s="162" t="s">
        <v>654</v>
      </c>
      <c r="E185" s="22">
        <f>SUM(F185:K185)</f>
        <v>981799.4</v>
      </c>
      <c r="F185" s="171">
        <f>F186+F188+F192+F194+F204+F206+F211+F213</f>
        <v>0</v>
      </c>
      <c r="G185" s="171">
        <f t="shared" ref="G185:J185" si="65">G186+G188+G192+G194+G204+G206+G211+G213</f>
        <v>0</v>
      </c>
      <c r="H185" s="171">
        <f t="shared" si="65"/>
        <v>0</v>
      </c>
      <c r="I185" s="171">
        <f>I186+I188+I192+I194+I204+I206+I211+I213</f>
        <v>926229</v>
      </c>
      <c r="J185" s="171">
        <f t="shared" si="65"/>
        <v>0</v>
      </c>
      <c r="K185" s="217">
        <f>K186+K188+K192+K194+K204+K206+K211+K213</f>
        <v>55570.400000000001</v>
      </c>
    </row>
    <row r="186" spans="1:11" x14ac:dyDescent="0.25">
      <c r="A186" s="216">
        <f t="shared" si="64"/>
        <v>4</v>
      </c>
      <c r="B186" s="40">
        <f t="shared" si="64"/>
        <v>5175</v>
      </c>
      <c r="C186" s="20">
        <v>4110</v>
      </c>
      <c r="D186" s="162" t="s">
        <v>606</v>
      </c>
      <c r="E186" s="22">
        <f>SUM(F186:K186)</f>
        <v>785996</v>
      </c>
      <c r="F186" s="171">
        <f t="shared" ref="F186:K186" si="66">F187</f>
        <v>0</v>
      </c>
      <c r="G186" s="171">
        <f t="shared" si="66"/>
        <v>0</v>
      </c>
      <c r="H186" s="171">
        <f t="shared" si="66"/>
        <v>0</v>
      </c>
      <c r="I186" s="171">
        <f>I187</f>
        <v>740396</v>
      </c>
      <c r="J186" s="171">
        <f t="shared" si="66"/>
        <v>0</v>
      </c>
      <c r="K186" s="217">
        <f t="shared" si="66"/>
        <v>45600</v>
      </c>
    </row>
    <row r="187" spans="1:11" ht="17.45" customHeight="1" x14ac:dyDescent="0.25">
      <c r="A187" s="216">
        <f t="shared" si="64"/>
        <v>5</v>
      </c>
      <c r="B187" s="41">
        <f t="shared" si="64"/>
        <v>5176</v>
      </c>
      <c r="C187" s="34">
        <v>4111</v>
      </c>
      <c r="D187" s="42" t="s">
        <v>232</v>
      </c>
      <c r="E187" s="43">
        <f>SUM(F187:K187)</f>
        <v>785996</v>
      </c>
      <c r="F187" s="173"/>
      <c r="G187" s="173"/>
      <c r="H187" s="173"/>
      <c r="I187" s="173">
        <v>740396</v>
      </c>
      <c r="J187" s="173"/>
      <c r="K187" s="219">
        <v>45600</v>
      </c>
    </row>
    <row r="188" spans="1:11" x14ac:dyDescent="0.25">
      <c r="A188" s="216">
        <f t="shared" si="64"/>
        <v>6</v>
      </c>
      <c r="B188" s="40">
        <f t="shared" si="64"/>
        <v>5177</v>
      </c>
      <c r="C188" s="20">
        <v>4120</v>
      </c>
      <c r="D188" s="165" t="s">
        <v>608</v>
      </c>
      <c r="E188" s="22">
        <f t="shared" ref="E188:J188" si="67">SUM(E189:E191)</f>
        <v>134635.4</v>
      </c>
      <c r="F188" s="171">
        <f t="shared" si="67"/>
        <v>0</v>
      </c>
      <c r="G188" s="171">
        <f t="shared" si="67"/>
        <v>0</v>
      </c>
      <c r="H188" s="171">
        <f t="shared" si="67"/>
        <v>0</v>
      </c>
      <c r="I188" s="171">
        <f>SUM(I189:I191)</f>
        <v>126815</v>
      </c>
      <c r="J188" s="171">
        <f t="shared" si="67"/>
        <v>0</v>
      </c>
      <c r="K188" s="217">
        <f>SUM(K189:K191)</f>
        <v>7820.4</v>
      </c>
    </row>
    <row r="189" spans="1:11" x14ac:dyDescent="0.25">
      <c r="A189" s="216">
        <f t="shared" si="64"/>
        <v>7</v>
      </c>
      <c r="B189" s="41">
        <f t="shared" si="64"/>
        <v>5178</v>
      </c>
      <c r="C189" s="34">
        <v>4121</v>
      </c>
      <c r="D189" s="42" t="s">
        <v>233</v>
      </c>
      <c r="E189" s="43">
        <f>SUM(F189:K189)</f>
        <v>94255</v>
      </c>
      <c r="F189" s="175"/>
      <c r="G189" s="175"/>
      <c r="H189" s="175"/>
      <c r="I189" s="176">
        <v>88783</v>
      </c>
      <c r="J189" s="177"/>
      <c r="K189" s="226">
        <f>K187*12%</f>
        <v>5472</v>
      </c>
    </row>
    <row r="190" spans="1:11" ht="17.45" customHeight="1" x14ac:dyDescent="0.25">
      <c r="A190" s="216">
        <f t="shared" si="64"/>
        <v>8</v>
      </c>
      <c r="B190" s="41">
        <f t="shared" si="64"/>
        <v>5179</v>
      </c>
      <c r="C190" s="34">
        <v>4122</v>
      </c>
      <c r="D190" s="42" t="s">
        <v>234</v>
      </c>
      <c r="E190" s="43">
        <f t="shared" ref="E190:E206" si="68">SUM(F190:K190)</f>
        <v>40380.400000000001</v>
      </c>
      <c r="F190" s="175"/>
      <c r="G190" s="175"/>
      <c r="H190" s="175"/>
      <c r="I190" s="176">
        <v>38032</v>
      </c>
      <c r="J190" s="177"/>
      <c r="K190" s="226">
        <f>K187*5.15%</f>
        <v>2348.4</v>
      </c>
    </row>
    <row r="191" spans="1:11" hidden="1" x14ac:dyDescent="0.25">
      <c r="A191" s="216">
        <f t="shared" si="64"/>
        <v>9</v>
      </c>
      <c r="B191" s="41">
        <f t="shared" si="64"/>
        <v>5180</v>
      </c>
      <c r="C191" s="34">
        <v>4123</v>
      </c>
      <c r="D191" s="42" t="s">
        <v>235</v>
      </c>
      <c r="E191" s="43"/>
      <c r="F191" s="175"/>
      <c r="G191" s="175"/>
      <c r="H191" s="175"/>
      <c r="I191" s="176"/>
      <c r="J191" s="177"/>
      <c r="K191" s="226">
        <v>0</v>
      </c>
    </row>
    <row r="192" spans="1:11" x14ac:dyDescent="0.25">
      <c r="A192" s="216">
        <f t="shared" si="64"/>
        <v>10</v>
      </c>
      <c r="B192" s="40">
        <f t="shared" si="64"/>
        <v>5181</v>
      </c>
      <c r="C192" s="20">
        <v>4130</v>
      </c>
      <c r="D192" s="165" t="s">
        <v>607</v>
      </c>
      <c r="E192" s="22">
        <f t="shared" si="68"/>
        <v>6050</v>
      </c>
      <c r="F192" s="171">
        <f t="shared" ref="F192:K192" si="69">F193</f>
        <v>0</v>
      </c>
      <c r="G192" s="171">
        <f t="shared" si="69"/>
        <v>0</v>
      </c>
      <c r="H192" s="171">
        <f t="shared" si="69"/>
        <v>0</v>
      </c>
      <c r="I192" s="171">
        <f t="shared" si="69"/>
        <v>5700</v>
      </c>
      <c r="J192" s="171">
        <f t="shared" si="69"/>
        <v>0</v>
      </c>
      <c r="K192" s="217">
        <f t="shared" si="69"/>
        <v>350</v>
      </c>
    </row>
    <row r="193" spans="1:11" x14ac:dyDescent="0.25">
      <c r="A193" s="216">
        <f t="shared" si="64"/>
        <v>11</v>
      </c>
      <c r="B193" s="41">
        <f t="shared" si="64"/>
        <v>5182</v>
      </c>
      <c r="C193" s="34">
        <v>4131</v>
      </c>
      <c r="D193" s="42" t="s">
        <v>236</v>
      </c>
      <c r="E193" s="43">
        <f t="shared" si="68"/>
        <v>6050</v>
      </c>
      <c r="F193" s="173"/>
      <c r="G193" s="173"/>
      <c r="H193" s="173"/>
      <c r="I193" s="174">
        <v>5700</v>
      </c>
      <c r="J193" s="173"/>
      <c r="K193" s="219">
        <v>350</v>
      </c>
    </row>
    <row r="194" spans="1:11" x14ac:dyDescent="0.25">
      <c r="A194" s="216">
        <f t="shared" si="64"/>
        <v>12</v>
      </c>
      <c r="B194" s="40">
        <f t="shared" si="64"/>
        <v>5183</v>
      </c>
      <c r="C194" s="20">
        <v>4140</v>
      </c>
      <c r="D194" s="162" t="s">
        <v>609</v>
      </c>
      <c r="E194" s="22">
        <f t="shared" si="68"/>
        <v>4800</v>
      </c>
      <c r="F194" s="171">
        <f t="shared" ref="F194:K194" si="70">F195+F200+F203</f>
        <v>0</v>
      </c>
      <c r="G194" s="171">
        <f t="shared" si="70"/>
        <v>0</v>
      </c>
      <c r="H194" s="171">
        <f t="shared" si="70"/>
        <v>0</v>
      </c>
      <c r="I194" s="171">
        <f t="shared" si="70"/>
        <v>4800</v>
      </c>
      <c r="J194" s="171">
        <f t="shared" si="70"/>
        <v>0</v>
      </c>
      <c r="K194" s="217">
        <f t="shared" si="70"/>
        <v>0</v>
      </c>
    </row>
    <row r="195" spans="1:11" ht="30" x14ac:dyDescent="0.25">
      <c r="A195" s="216">
        <f t="shared" si="64"/>
        <v>13</v>
      </c>
      <c r="B195" s="44">
        <f t="shared" si="64"/>
        <v>5184</v>
      </c>
      <c r="C195" s="45">
        <v>4141</v>
      </c>
      <c r="D195" s="46" t="s">
        <v>237</v>
      </c>
      <c r="E195" s="47">
        <f t="shared" si="68"/>
        <v>500</v>
      </c>
      <c r="F195" s="178">
        <f t="shared" ref="F195:K195" si="71">SUM(F196:F198)</f>
        <v>0</v>
      </c>
      <c r="G195" s="178">
        <f t="shared" si="71"/>
        <v>0</v>
      </c>
      <c r="H195" s="178">
        <f t="shared" si="71"/>
        <v>0</v>
      </c>
      <c r="I195" s="178">
        <f t="shared" si="71"/>
        <v>500</v>
      </c>
      <c r="J195" s="178">
        <f t="shared" si="71"/>
        <v>0</v>
      </c>
      <c r="K195" s="227">
        <f t="shared" si="71"/>
        <v>0</v>
      </c>
    </row>
    <row r="196" spans="1:11" hidden="1" x14ac:dyDescent="0.25">
      <c r="A196" s="216">
        <f t="shared" si="64"/>
        <v>14</v>
      </c>
      <c r="B196" s="49"/>
      <c r="C196" s="50">
        <v>414111</v>
      </c>
      <c r="D196" s="51" t="s">
        <v>238</v>
      </c>
      <c r="E196" s="52"/>
      <c r="F196" s="174"/>
      <c r="G196" s="174"/>
      <c r="H196" s="174"/>
      <c r="I196" s="174"/>
      <c r="J196" s="174"/>
      <c r="K196" s="220"/>
    </row>
    <row r="197" spans="1:11" x14ac:dyDescent="0.25">
      <c r="A197" s="216">
        <f t="shared" si="64"/>
        <v>15</v>
      </c>
      <c r="B197" s="49"/>
      <c r="C197" s="53">
        <v>414121</v>
      </c>
      <c r="D197" s="51" t="s">
        <v>239</v>
      </c>
      <c r="E197" s="52">
        <f t="shared" si="68"/>
        <v>500</v>
      </c>
      <c r="F197" s="174"/>
      <c r="G197" s="174"/>
      <c r="H197" s="174"/>
      <c r="I197" s="174">
        <v>500</v>
      </c>
      <c r="J197" s="174"/>
      <c r="K197" s="220"/>
    </row>
    <row r="198" spans="1:11" hidden="1" x14ac:dyDescent="0.25">
      <c r="A198" s="216">
        <f t="shared" si="64"/>
        <v>16</v>
      </c>
      <c r="B198" s="49"/>
      <c r="C198" s="50">
        <v>414131</v>
      </c>
      <c r="D198" s="51" t="s">
        <v>240</v>
      </c>
      <c r="E198" s="52">
        <f t="shared" si="68"/>
        <v>0</v>
      </c>
      <c r="F198" s="174"/>
      <c r="G198" s="174"/>
      <c r="H198" s="174"/>
      <c r="I198" s="174"/>
      <c r="J198" s="174"/>
      <c r="K198" s="220"/>
    </row>
    <row r="199" spans="1:11" hidden="1" x14ac:dyDescent="0.25">
      <c r="A199" s="216">
        <f t="shared" si="64"/>
        <v>17</v>
      </c>
      <c r="B199" s="41">
        <v>5185</v>
      </c>
      <c r="C199" s="26">
        <v>4142</v>
      </c>
      <c r="D199" s="27" t="s">
        <v>241</v>
      </c>
      <c r="E199" s="43">
        <f t="shared" si="68"/>
        <v>0</v>
      </c>
      <c r="F199" s="172"/>
      <c r="G199" s="172"/>
      <c r="H199" s="172"/>
      <c r="I199" s="172"/>
      <c r="J199" s="172"/>
      <c r="K199" s="218"/>
    </row>
    <row r="200" spans="1:11" x14ac:dyDescent="0.25">
      <c r="A200" s="216">
        <f t="shared" si="64"/>
        <v>18</v>
      </c>
      <c r="B200" s="44">
        <v>5186</v>
      </c>
      <c r="C200" s="45">
        <v>4143</v>
      </c>
      <c r="D200" s="46" t="s">
        <v>242</v>
      </c>
      <c r="E200" s="47">
        <f t="shared" si="68"/>
        <v>3000</v>
      </c>
      <c r="F200" s="178">
        <f t="shared" ref="F200:K200" si="72">F201+F202</f>
        <v>0</v>
      </c>
      <c r="G200" s="178">
        <f t="shared" si="72"/>
        <v>0</v>
      </c>
      <c r="H200" s="178">
        <f t="shared" si="72"/>
        <v>0</v>
      </c>
      <c r="I200" s="178">
        <f t="shared" si="72"/>
        <v>3000</v>
      </c>
      <c r="J200" s="178">
        <f t="shared" si="72"/>
        <v>0</v>
      </c>
      <c r="K200" s="227">
        <f t="shared" si="72"/>
        <v>0</v>
      </c>
    </row>
    <row r="201" spans="1:11" x14ac:dyDescent="0.25">
      <c r="A201" s="216">
        <f t="shared" ref="A201:B214" si="73">A200+1</f>
        <v>19</v>
      </c>
      <c r="B201" s="49"/>
      <c r="C201" s="53">
        <v>414311</v>
      </c>
      <c r="D201" s="51" t="s">
        <v>243</v>
      </c>
      <c r="E201" s="52">
        <f t="shared" si="68"/>
        <v>3000</v>
      </c>
      <c r="F201" s="174"/>
      <c r="G201" s="174"/>
      <c r="H201" s="174"/>
      <c r="I201" s="174">
        <v>3000</v>
      </c>
      <c r="J201" s="174"/>
      <c r="K201" s="220"/>
    </row>
    <row r="202" spans="1:11" hidden="1" x14ac:dyDescent="0.25">
      <c r="A202" s="216">
        <f t="shared" si="73"/>
        <v>20</v>
      </c>
      <c r="B202" s="49"/>
      <c r="C202" s="53">
        <v>414314</v>
      </c>
      <c r="D202" s="51" t="s">
        <v>244</v>
      </c>
      <c r="E202" s="52">
        <f t="shared" si="68"/>
        <v>0</v>
      </c>
      <c r="F202" s="174"/>
      <c r="G202" s="174"/>
      <c r="H202" s="174"/>
      <c r="I202" s="174">
        <v>0</v>
      </c>
      <c r="J202" s="174"/>
      <c r="K202" s="220"/>
    </row>
    <row r="203" spans="1:11" ht="30" x14ac:dyDescent="0.25">
      <c r="A203" s="216">
        <f t="shared" si="73"/>
        <v>21</v>
      </c>
      <c r="B203" s="54">
        <v>5187</v>
      </c>
      <c r="C203" s="55">
        <v>4144</v>
      </c>
      <c r="D203" s="56" t="s">
        <v>245</v>
      </c>
      <c r="E203" s="57">
        <f t="shared" si="68"/>
        <v>1300</v>
      </c>
      <c r="F203" s="179"/>
      <c r="G203" s="179"/>
      <c r="H203" s="179"/>
      <c r="I203" s="179">
        <v>1300</v>
      </c>
      <c r="J203" s="179"/>
      <c r="K203" s="228">
        <v>0</v>
      </c>
    </row>
    <row r="204" spans="1:11" x14ac:dyDescent="0.25">
      <c r="A204" s="216">
        <f t="shared" si="73"/>
        <v>22</v>
      </c>
      <c r="B204" s="40">
        <v>5188</v>
      </c>
      <c r="C204" s="20">
        <v>4150</v>
      </c>
      <c r="D204" s="165" t="s">
        <v>610</v>
      </c>
      <c r="E204" s="22">
        <f t="shared" si="68"/>
        <v>42568</v>
      </c>
      <c r="F204" s="171">
        <f t="shared" ref="F204:J204" si="74">F205</f>
        <v>0</v>
      </c>
      <c r="G204" s="171">
        <f t="shared" si="74"/>
        <v>0</v>
      </c>
      <c r="H204" s="171">
        <f t="shared" si="74"/>
        <v>0</v>
      </c>
      <c r="I204" s="171">
        <f>I205</f>
        <v>42218</v>
      </c>
      <c r="J204" s="171">
        <f t="shared" si="74"/>
        <v>0</v>
      </c>
      <c r="K204" s="217">
        <f>K205</f>
        <v>350</v>
      </c>
    </row>
    <row r="205" spans="1:11" x14ac:dyDescent="0.25">
      <c r="A205" s="216">
        <f t="shared" si="73"/>
        <v>23</v>
      </c>
      <c r="B205" s="41">
        <v>5189</v>
      </c>
      <c r="C205" s="34">
        <v>4151</v>
      </c>
      <c r="D205" s="42" t="s">
        <v>246</v>
      </c>
      <c r="E205" s="52">
        <f t="shared" si="68"/>
        <v>42568</v>
      </c>
      <c r="F205" s="174"/>
      <c r="G205" s="174"/>
      <c r="H205" s="174"/>
      <c r="I205" s="174">
        <v>42218</v>
      </c>
      <c r="J205" s="174"/>
      <c r="K205" s="220">
        <v>350</v>
      </c>
    </row>
    <row r="206" spans="1:11" x14ac:dyDescent="0.25">
      <c r="A206" s="216">
        <f t="shared" si="73"/>
        <v>24</v>
      </c>
      <c r="B206" s="40">
        <v>5190</v>
      </c>
      <c r="C206" s="20">
        <v>4160</v>
      </c>
      <c r="D206" s="162" t="s">
        <v>611</v>
      </c>
      <c r="E206" s="22">
        <f t="shared" si="68"/>
        <v>7750</v>
      </c>
      <c r="F206" s="171">
        <f t="shared" ref="F206:J206" si="75">F207</f>
        <v>0</v>
      </c>
      <c r="G206" s="171">
        <f t="shared" si="75"/>
        <v>0</v>
      </c>
      <c r="H206" s="171">
        <f t="shared" si="75"/>
        <v>0</v>
      </c>
      <c r="I206" s="171">
        <f>I207</f>
        <v>6300</v>
      </c>
      <c r="J206" s="171">
        <f t="shared" si="75"/>
        <v>0</v>
      </c>
      <c r="K206" s="217">
        <f>K207</f>
        <v>1450</v>
      </c>
    </row>
    <row r="207" spans="1:11" x14ac:dyDescent="0.25">
      <c r="A207" s="216">
        <f t="shared" si="73"/>
        <v>25</v>
      </c>
      <c r="B207" s="44">
        <v>5191</v>
      </c>
      <c r="C207" s="58">
        <v>4161</v>
      </c>
      <c r="D207" s="46" t="s">
        <v>247</v>
      </c>
      <c r="E207" s="48">
        <f>E208+E209+E210</f>
        <v>7750</v>
      </c>
      <c r="F207" s="178">
        <f>F208+F209+F210</f>
        <v>0</v>
      </c>
      <c r="G207" s="178">
        <f t="shared" ref="G207:J207" si="76">G208+G209+G210</f>
        <v>0</v>
      </c>
      <c r="H207" s="178">
        <f t="shared" si="76"/>
        <v>0</v>
      </c>
      <c r="I207" s="178">
        <f>I208+I209+I210</f>
        <v>6300</v>
      </c>
      <c r="J207" s="178">
        <f t="shared" si="76"/>
        <v>0</v>
      </c>
      <c r="K207" s="227">
        <f>K208+K209+K210</f>
        <v>1450</v>
      </c>
    </row>
    <row r="208" spans="1:11" x14ac:dyDescent="0.25">
      <c r="A208" s="216">
        <f t="shared" si="73"/>
        <v>26</v>
      </c>
      <c r="B208" s="49"/>
      <c r="C208" s="36">
        <v>416111</v>
      </c>
      <c r="D208" s="37" t="s">
        <v>248</v>
      </c>
      <c r="E208" s="52">
        <f t="shared" ref="E208:E223" si="77">SUM(F208:K208)</f>
        <v>6300</v>
      </c>
      <c r="F208" s="174"/>
      <c r="G208" s="174"/>
      <c r="H208" s="174"/>
      <c r="I208" s="174">
        <v>6300</v>
      </c>
      <c r="J208" s="174"/>
      <c r="K208" s="220"/>
    </row>
    <row r="209" spans="1:11" x14ac:dyDescent="0.25">
      <c r="A209" s="216">
        <f t="shared" si="73"/>
        <v>27</v>
      </c>
      <c r="B209" s="49"/>
      <c r="C209" s="36">
        <v>416131</v>
      </c>
      <c r="D209" s="37" t="s">
        <v>249</v>
      </c>
      <c r="E209" s="52">
        <f t="shared" si="77"/>
        <v>900</v>
      </c>
      <c r="F209" s="174"/>
      <c r="G209" s="174"/>
      <c r="H209" s="174"/>
      <c r="I209" s="174"/>
      <c r="J209" s="174"/>
      <c r="K209" s="220">
        <v>900</v>
      </c>
    </row>
    <row r="210" spans="1:11" x14ac:dyDescent="0.25">
      <c r="A210" s="216">
        <f t="shared" si="73"/>
        <v>28</v>
      </c>
      <c r="B210" s="49"/>
      <c r="C210" s="36">
        <v>4161211</v>
      </c>
      <c r="D210" s="37" t="s">
        <v>250</v>
      </c>
      <c r="E210" s="52">
        <f t="shared" si="77"/>
        <v>550</v>
      </c>
      <c r="F210" s="174"/>
      <c r="G210" s="174"/>
      <c r="H210" s="174"/>
      <c r="I210" s="174"/>
      <c r="J210" s="174"/>
      <c r="K210" s="220">
        <v>550</v>
      </c>
    </row>
    <row r="211" spans="1:11" hidden="1" x14ac:dyDescent="0.25">
      <c r="A211" s="216">
        <f t="shared" si="73"/>
        <v>29</v>
      </c>
      <c r="B211" s="40">
        <v>5192</v>
      </c>
      <c r="C211" s="20">
        <v>4170</v>
      </c>
      <c r="D211" s="21" t="s">
        <v>251</v>
      </c>
      <c r="E211" s="22">
        <f t="shared" si="77"/>
        <v>0</v>
      </c>
      <c r="F211" s="22">
        <f t="shared" ref="F211:K211" si="78">F212</f>
        <v>0</v>
      </c>
      <c r="G211" s="22">
        <f t="shared" si="78"/>
        <v>0</v>
      </c>
      <c r="H211" s="22">
        <f t="shared" si="78"/>
        <v>0</v>
      </c>
      <c r="I211" s="22">
        <f t="shared" si="78"/>
        <v>0</v>
      </c>
      <c r="J211" s="22">
        <f t="shared" si="78"/>
        <v>0</v>
      </c>
      <c r="K211" s="221">
        <f t="shared" si="78"/>
        <v>0</v>
      </c>
    </row>
    <row r="212" spans="1:11" hidden="1" x14ac:dyDescent="0.25">
      <c r="A212" s="216">
        <f t="shared" si="73"/>
        <v>30</v>
      </c>
      <c r="B212" s="41">
        <f>B211+1</f>
        <v>5193</v>
      </c>
      <c r="C212" s="26">
        <v>4171</v>
      </c>
      <c r="D212" s="27" t="s">
        <v>252</v>
      </c>
      <c r="E212" s="43">
        <f t="shared" si="77"/>
        <v>0</v>
      </c>
      <c r="F212" s="28"/>
      <c r="G212" s="28"/>
      <c r="H212" s="28"/>
      <c r="I212" s="28">
        <v>0</v>
      </c>
      <c r="J212" s="28"/>
      <c r="K212" s="222"/>
    </row>
    <row r="213" spans="1:11" hidden="1" x14ac:dyDescent="0.25">
      <c r="A213" s="216">
        <f t="shared" si="73"/>
        <v>31</v>
      </c>
      <c r="B213" s="40">
        <f t="shared" si="73"/>
        <v>5194</v>
      </c>
      <c r="C213" s="20">
        <v>4180</v>
      </c>
      <c r="D213" s="21" t="s">
        <v>253</v>
      </c>
      <c r="E213" s="22">
        <f t="shared" si="77"/>
        <v>0</v>
      </c>
      <c r="F213" s="22">
        <f t="shared" ref="F213:K213" si="79">F214</f>
        <v>0</v>
      </c>
      <c r="G213" s="22">
        <f t="shared" si="79"/>
        <v>0</v>
      </c>
      <c r="H213" s="22">
        <f t="shared" si="79"/>
        <v>0</v>
      </c>
      <c r="I213" s="22">
        <f t="shared" si="79"/>
        <v>0</v>
      </c>
      <c r="J213" s="22">
        <f t="shared" si="79"/>
        <v>0</v>
      </c>
      <c r="K213" s="221">
        <f t="shared" si="79"/>
        <v>0</v>
      </c>
    </row>
    <row r="214" spans="1:11" hidden="1" x14ac:dyDescent="0.25">
      <c r="A214" s="245">
        <f t="shared" si="73"/>
        <v>32</v>
      </c>
      <c r="B214" s="135">
        <f t="shared" si="73"/>
        <v>5195</v>
      </c>
      <c r="C214" s="136">
        <v>4181</v>
      </c>
      <c r="D214" s="137" t="s">
        <v>254</v>
      </c>
      <c r="E214" s="138">
        <f t="shared" si="77"/>
        <v>0</v>
      </c>
      <c r="F214" s="139"/>
      <c r="G214" s="139"/>
      <c r="H214" s="139"/>
      <c r="I214" s="139">
        <v>0</v>
      </c>
      <c r="J214" s="139"/>
      <c r="K214" s="262"/>
    </row>
    <row r="215" spans="1:11" ht="27" x14ac:dyDescent="0.25">
      <c r="A215" s="277">
        <f>A214+1</f>
        <v>33</v>
      </c>
      <c r="B215" s="278">
        <f>B214+1</f>
        <v>5196</v>
      </c>
      <c r="C215" s="279">
        <v>4200</v>
      </c>
      <c r="D215" s="280" t="s">
        <v>612</v>
      </c>
      <c r="E215" s="281">
        <f t="shared" si="77"/>
        <v>1105599</v>
      </c>
      <c r="F215" s="281">
        <f t="shared" ref="F215:J215" si="80">F216+F248+F254+F280+F294+F324</f>
        <v>2000</v>
      </c>
      <c r="G215" s="281">
        <f t="shared" si="80"/>
        <v>224</v>
      </c>
      <c r="H215" s="281">
        <f t="shared" si="80"/>
        <v>950</v>
      </c>
      <c r="I215" s="281">
        <f t="shared" si="80"/>
        <v>1035437</v>
      </c>
      <c r="J215" s="281">
        <f t="shared" si="80"/>
        <v>2200</v>
      </c>
      <c r="K215" s="282">
        <f>K216+K248+K254+K280+K294+K324</f>
        <v>64788</v>
      </c>
    </row>
    <row r="216" spans="1:11" x14ac:dyDescent="0.25">
      <c r="A216" s="224">
        <f t="shared" ref="A216:B216" si="81">A215+1</f>
        <v>34</v>
      </c>
      <c r="B216" s="38">
        <f t="shared" si="81"/>
        <v>5197</v>
      </c>
      <c r="C216" s="39">
        <v>4210</v>
      </c>
      <c r="D216" s="163" t="s">
        <v>613</v>
      </c>
      <c r="E216" s="18">
        <f>SUM(F216:K216)</f>
        <v>112867</v>
      </c>
      <c r="F216" s="170">
        <f>F217+F221+F226+F234+F240+F244+F247</f>
        <v>0</v>
      </c>
      <c r="G216" s="170">
        <f t="shared" ref="G216:H216" si="82">G217+G221+G226+G234+G240+G244+G247</f>
        <v>0</v>
      </c>
      <c r="H216" s="170">
        <f t="shared" si="82"/>
        <v>0</v>
      </c>
      <c r="I216" s="170">
        <f>I217+I221+I226+I234+I240+I244+I247</f>
        <v>104145</v>
      </c>
      <c r="J216" s="170">
        <f t="shared" ref="J216:K216" si="83">J217+J221+J226+J234+J240+J244+J247</f>
        <v>0</v>
      </c>
      <c r="K216" s="225">
        <f t="shared" si="83"/>
        <v>8722</v>
      </c>
    </row>
    <row r="217" spans="1:11" x14ac:dyDescent="0.25">
      <c r="A217" s="216">
        <f>A216+1</f>
        <v>35</v>
      </c>
      <c r="B217" s="44">
        <f>B216+1</f>
        <v>5198</v>
      </c>
      <c r="C217" s="58">
        <v>4211</v>
      </c>
      <c r="D217" s="46" t="s">
        <v>255</v>
      </c>
      <c r="E217" s="59">
        <f t="shared" si="77"/>
        <v>3310</v>
      </c>
      <c r="F217" s="180">
        <f>F218+F219+F220</f>
        <v>0</v>
      </c>
      <c r="G217" s="180">
        <f t="shared" ref="G217:H217" si="84">G218+G219+G220</f>
        <v>0</v>
      </c>
      <c r="H217" s="180">
        <f t="shared" si="84"/>
        <v>0</v>
      </c>
      <c r="I217" s="180">
        <f>I218+I219+I220</f>
        <v>2800</v>
      </c>
      <c r="J217" s="180">
        <f t="shared" ref="J217:K217" si="85">J218+J219+J220</f>
        <v>0</v>
      </c>
      <c r="K217" s="229">
        <f t="shared" si="85"/>
        <v>510</v>
      </c>
    </row>
    <row r="218" spans="1:11" x14ac:dyDescent="0.25">
      <c r="A218" s="230">
        <f t="shared" ref="A218:A230" si="86">A217+1</f>
        <v>36</v>
      </c>
      <c r="B218" s="60"/>
      <c r="C218" s="61">
        <v>421111</v>
      </c>
      <c r="D218" s="62" t="s">
        <v>256</v>
      </c>
      <c r="E218" s="63">
        <f t="shared" si="77"/>
        <v>2800</v>
      </c>
      <c r="F218" s="181"/>
      <c r="G218" s="181"/>
      <c r="H218" s="181"/>
      <c r="I218" s="181">
        <v>2800</v>
      </c>
      <c r="J218" s="181"/>
      <c r="K218" s="231"/>
    </row>
    <row r="219" spans="1:11" x14ac:dyDescent="0.25">
      <c r="A219" s="230">
        <f t="shared" si="86"/>
        <v>37</v>
      </c>
      <c r="B219" s="60"/>
      <c r="C219" s="61">
        <v>4211112</v>
      </c>
      <c r="D219" s="62" t="s">
        <v>257</v>
      </c>
      <c r="E219" s="63">
        <f t="shared" si="77"/>
        <v>460</v>
      </c>
      <c r="F219" s="181"/>
      <c r="G219" s="181"/>
      <c r="H219" s="181"/>
      <c r="I219" s="181"/>
      <c r="J219" s="181"/>
      <c r="K219" s="231">
        <v>460</v>
      </c>
    </row>
    <row r="220" spans="1:11" x14ac:dyDescent="0.25">
      <c r="A220" s="230">
        <f t="shared" si="86"/>
        <v>38</v>
      </c>
      <c r="B220" s="60"/>
      <c r="C220" s="61">
        <v>421121</v>
      </c>
      <c r="D220" s="62" t="s">
        <v>258</v>
      </c>
      <c r="E220" s="63">
        <f t="shared" si="77"/>
        <v>50</v>
      </c>
      <c r="F220" s="181"/>
      <c r="G220" s="181"/>
      <c r="H220" s="181"/>
      <c r="I220" s="181"/>
      <c r="J220" s="181"/>
      <c r="K220" s="231">
        <v>50</v>
      </c>
    </row>
    <row r="221" spans="1:11" x14ac:dyDescent="0.25">
      <c r="A221" s="216">
        <f t="shared" si="86"/>
        <v>39</v>
      </c>
      <c r="B221" s="44">
        <v>5199</v>
      </c>
      <c r="C221" s="58">
        <v>4212</v>
      </c>
      <c r="D221" s="46" t="s">
        <v>259</v>
      </c>
      <c r="E221" s="47">
        <f t="shared" si="77"/>
        <v>52929</v>
      </c>
      <c r="F221" s="178">
        <f t="shared" ref="F221:H221" si="87">F222+F223+F224+F225</f>
        <v>0</v>
      </c>
      <c r="G221" s="178">
        <f t="shared" si="87"/>
        <v>0</v>
      </c>
      <c r="H221" s="178">
        <f t="shared" si="87"/>
        <v>0</v>
      </c>
      <c r="I221" s="178">
        <f>I222+I223+I224+I225</f>
        <v>49129</v>
      </c>
      <c r="J221" s="178">
        <f t="shared" ref="J221:K221" si="88">J222+J223+J224+J225</f>
        <v>0</v>
      </c>
      <c r="K221" s="227">
        <f t="shared" si="88"/>
        <v>3800</v>
      </c>
    </row>
    <row r="222" spans="1:11" x14ac:dyDescent="0.25">
      <c r="A222" s="230">
        <f t="shared" si="86"/>
        <v>40</v>
      </c>
      <c r="B222" s="60"/>
      <c r="C222" s="61">
        <v>421211</v>
      </c>
      <c r="D222" s="62" t="s">
        <v>260</v>
      </c>
      <c r="E222" s="63">
        <f t="shared" si="77"/>
        <v>24200</v>
      </c>
      <c r="F222" s="181"/>
      <c r="G222" s="181"/>
      <c r="H222" s="181"/>
      <c r="I222" s="181">
        <v>22200</v>
      </c>
      <c r="J222" s="181"/>
      <c r="K222" s="232">
        <v>2000</v>
      </c>
    </row>
    <row r="223" spans="1:11" x14ac:dyDescent="0.25">
      <c r="A223" s="230">
        <f t="shared" si="86"/>
        <v>41</v>
      </c>
      <c r="B223" s="60"/>
      <c r="C223" s="61">
        <v>421221</v>
      </c>
      <c r="D223" s="62" t="s">
        <v>261</v>
      </c>
      <c r="E223" s="63">
        <f t="shared" si="77"/>
        <v>26629</v>
      </c>
      <c r="F223" s="181"/>
      <c r="G223" s="181"/>
      <c r="H223" s="181"/>
      <c r="I223" s="181">
        <v>24829</v>
      </c>
      <c r="J223" s="181"/>
      <c r="K223" s="231">
        <v>1800</v>
      </c>
    </row>
    <row r="224" spans="1:11" x14ac:dyDescent="0.25">
      <c r="A224" s="230">
        <f t="shared" si="86"/>
        <v>42</v>
      </c>
      <c r="B224" s="60"/>
      <c r="C224" s="61">
        <v>421224</v>
      </c>
      <c r="D224" s="62" t="s">
        <v>262</v>
      </c>
      <c r="E224" s="63">
        <f>K224+J224+I224+H224+G224+F224</f>
        <v>500</v>
      </c>
      <c r="F224" s="181"/>
      <c r="G224" s="181"/>
      <c r="H224" s="181"/>
      <c r="I224" s="181">
        <v>500</v>
      </c>
      <c r="J224" s="181"/>
      <c r="K224" s="231"/>
    </row>
    <row r="225" spans="1:11" x14ac:dyDescent="0.25">
      <c r="A225" s="230">
        <f t="shared" si="86"/>
        <v>43</v>
      </c>
      <c r="B225" s="60"/>
      <c r="C225" s="61">
        <v>421225</v>
      </c>
      <c r="D225" s="62" t="s">
        <v>263</v>
      </c>
      <c r="E225" s="63">
        <f t="shared" ref="E225:E244" si="89">SUM(F225:K225)</f>
        <v>1600</v>
      </c>
      <c r="F225" s="181"/>
      <c r="G225" s="181"/>
      <c r="H225" s="181"/>
      <c r="I225" s="181">
        <v>1600</v>
      </c>
      <c r="J225" s="181"/>
      <c r="K225" s="231"/>
    </row>
    <row r="226" spans="1:11" x14ac:dyDescent="0.25">
      <c r="A226" s="216">
        <f t="shared" si="86"/>
        <v>44</v>
      </c>
      <c r="B226" s="44">
        <v>5200</v>
      </c>
      <c r="C226" s="58">
        <v>4213</v>
      </c>
      <c r="D226" s="46" t="s">
        <v>264</v>
      </c>
      <c r="E226" s="22">
        <f t="shared" si="89"/>
        <v>44657</v>
      </c>
      <c r="F226" s="180">
        <f t="shared" ref="F226:H226" si="90">F227+F228+F229+F230+F231+F232+F233</f>
        <v>0</v>
      </c>
      <c r="G226" s="180">
        <f t="shared" si="90"/>
        <v>0</v>
      </c>
      <c r="H226" s="180">
        <f t="shared" si="90"/>
        <v>0</v>
      </c>
      <c r="I226" s="180">
        <f>I227+I228+I229+I230+I231+I232+I233</f>
        <v>40300</v>
      </c>
      <c r="J226" s="180">
        <f>J227+J228+J229+J230+J231+J232+J233</f>
        <v>0</v>
      </c>
      <c r="K226" s="229">
        <f t="shared" ref="K226" si="91">K227+K228+K229+K230+K231+K232+K233</f>
        <v>4357</v>
      </c>
    </row>
    <row r="227" spans="1:11" x14ac:dyDescent="0.25">
      <c r="A227" s="230">
        <f t="shared" si="86"/>
        <v>45</v>
      </c>
      <c r="B227" s="60"/>
      <c r="C227" s="61">
        <v>421311</v>
      </c>
      <c r="D227" s="62" t="s">
        <v>265</v>
      </c>
      <c r="E227" s="63">
        <f t="shared" si="89"/>
        <v>12600</v>
      </c>
      <c r="F227" s="181"/>
      <c r="G227" s="181"/>
      <c r="H227" s="181"/>
      <c r="I227" s="181">
        <v>12400</v>
      </c>
      <c r="J227" s="181"/>
      <c r="K227" s="231">
        <v>200</v>
      </c>
    </row>
    <row r="228" spans="1:11" x14ac:dyDescent="0.25">
      <c r="A228" s="230">
        <f t="shared" si="86"/>
        <v>46</v>
      </c>
      <c r="B228" s="60"/>
      <c r="C228" s="61">
        <v>421322</v>
      </c>
      <c r="D228" s="62" t="s">
        <v>266</v>
      </c>
      <c r="E228" s="63">
        <f t="shared" si="89"/>
        <v>200</v>
      </c>
      <c r="F228" s="181"/>
      <c r="G228" s="181"/>
      <c r="H228" s="181"/>
      <c r="I228" s="181">
        <v>200</v>
      </c>
      <c r="J228" s="181"/>
      <c r="K228" s="231"/>
    </row>
    <row r="229" spans="1:11" x14ac:dyDescent="0.25">
      <c r="A229" s="230">
        <f t="shared" si="86"/>
        <v>47</v>
      </c>
      <c r="B229" s="60"/>
      <c r="C229" s="61">
        <v>421323</v>
      </c>
      <c r="D229" s="62" t="s">
        <v>267</v>
      </c>
      <c r="E229" s="63">
        <f t="shared" si="89"/>
        <v>4037</v>
      </c>
      <c r="F229" s="181"/>
      <c r="G229" s="181"/>
      <c r="H229" s="181"/>
      <c r="I229" s="181">
        <f>4500-500</f>
        <v>4000</v>
      </c>
      <c r="J229" s="181"/>
      <c r="K229" s="231">
        <v>37</v>
      </c>
    </row>
    <row r="230" spans="1:11" x14ac:dyDescent="0.25">
      <c r="A230" s="230">
        <f t="shared" si="86"/>
        <v>48</v>
      </c>
      <c r="B230" s="60"/>
      <c r="C230" s="61">
        <v>421324</v>
      </c>
      <c r="D230" s="62" t="s">
        <v>268</v>
      </c>
      <c r="E230" s="63">
        <f t="shared" si="89"/>
        <v>2200</v>
      </c>
      <c r="F230" s="181"/>
      <c r="G230" s="181"/>
      <c r="H230" s="181"/>
      <c r="I230" s="181">
        <v>2200</v>
      </c>
      <c r="J230" s="181"/>
      <c r="K230" s="231"/>
    </row>
    <row r="231" spans="1:11" x14ac:dyDescent="0.25">
      <c r="A231" s="230">
        <f>A229+1</f>
        <v>48</v>
      </c>
      <c r="B231" s="60"/>
      <c r="C231" s="61">
        <v>4213251</v>
      </c>
      <c r="D231" s="62" t="s">
        <v>269</v>
      </c>
      <c r="E231" s="63">
        <f t="shared" si="89"/>
        <v>6620</v>
      </c>
      <c r="F231" s="181"/>
      <c r="G231" s="181"/>
      <c r="H231" s="181"/>
      <c r="I231" s="181">
        <v>6500</v>
      </c>
      <c r="J231" s="181"/>
      <c r="K231" s="231">
        <v>120</v>
      </c>
    </row>
    <row r="232" spans="1:11" x14ac:dyDescent="0.25">
      <c r="A232" s="230">
        <f>A230+1</f>
        <v>49</v>
      </c>
      <c r="B232" s="60"/>
      <c r="C232" s="61">
        <v>4213253</v>
      </c>
      <c r="D232" s="62" t="s">
        <v>270</v>
      </c>
      <c r="E232" s="63">
        <f t="shared" si="89"/>
        <v>18000</v>
      </c>
      <c r="F232" s="181"/>
      <c r="G232" s="181"/>
      <c r="H232" s="181"/>
      <c r="I232" s="181">
        <v>14000</v>
      </c>
      <c r="J232" s="181"/>
      <c r="K232" s="231">
        <v>4000</v>
      </c>
    </row>
    <row r="233" spans="1:11" x14ac:dyDescent="0.25">
      <c r="A233" s="230">
        <f>A231+1</f>
        <v>49</v>
      </c>
      <c r="B233" s="60"/>
      <c r="C233" s="61">
        <v>4213254</v>
      </c>
      <c r="D233" s="62" t="s">
        <v>271</v>
      </c>
      <c r="E233" s="63">
        <f t="shared" si="89"/>
        <v>1000</v>
      </c>
      <c r="F233" s="181"/>
      <c r="G233" s="181"/>
      <c r="H233" s="181"/>
      <c r="I233" s="182">
        <f>2000-664-336</f>
        <v>1000</v>
      </c>
      <c r="J233" s="181"/>
      <c r="K233" s="231">
        <v>0</v>
      </c>
    </row>
    <row r="234" spans="1:11" x14ac:dyDescent="0.25">
      <c r="A234" s="216">
        <f>A232+1</f>
        <v>50</v>
      </c>
      <c r="B234" s="44">
        <v>5201</v>
      </c>
      <c r="C234" s="58">
        <v>4214</v>
      </c>
      <c r="D234" s="46" t="s">
        <v>272</v>
      </c>
      <c r="E234" s="47">
        <f t="shared" si="89"/>
        <v>2970</v>
      </c>
      <c r="F234" s="178">
        <f t="shared" ref="F234:H234" si="92">F235+F236+F237+F238+F239</f>
        <v>0</v>
      </c>
      <c r="G234" s="178">
        <f t="shared" si="92"/>
        <v>0</v>
      </c>
      <c r="H234" s="178">
        <f t="shared" si="92"/>
        <v>0</v>
      </c>
      <c r="I234" s="178">
        <f>I235+I236+I237+I238+I239</f>
        <v>2915</v>
      </c>
      <c r="J234" s="178">
        <f t="shared" ref="J234:K234" si="93">J235+J236+J237+J238+J239</f>
        <v>0</v>
      </c>
      <c r="K234" s="227">
        <f t="shared" si="93"/>
        <v>55</v>
      </c>
    </row>
    <row r="235" spans="1:11" x14ac:dyDescent="0.25">
      <c r="A235" s="230">
        <f t="shared" ref="A235:B250" si="94">A234+1</f>
        <v>51</v>
      </c>
      <c r="B235" s="60"/>
      <c r="C235" s="61">
        <v>421411</v>
      </c>
      <c r="D235" s="62" t="s">
        <v>273</v>
      </c>
      <c r="E235" s="63">
        <f t="shared" si="89"/>
        <v>1105</v>
      </c>
      <c r="F235" s="181"/>
      <c r="G235" s="181"/>
      <c r="H235" s="181"/>
      <c r="I235" s="181">
        <v>1100</v>
      </c>
      <c r="J235" s="181"/>
      <c r="K235" s="231">
        <v>5</v>
      </c>
    </row>
    <row r="236" spans="1:11" x14ac:dyDescent="0.25">
      <c r="A236" s="230">
        <f t="shared" si="94"/>
        <v>52</v>
      </c>
      <c r="B236" s="60"/>
      <c r="C236" s="61">
        <v>421412</v>
      </c>
      <c r="D236" s="62" t="s">
        <v>274</v>
      </c>
      <c r="E236" s="63">
        <f t="shared" si="89"/>
        <v>150</v>
      </c>
      <c r="F236" s="181"/>
      <c r="G236" s="181"/>
      <c r="H236" s="181"/>
      <c r="I236" s="181">
        <v>150</v>
      </c>
      <c r="J236" s="181"/>
      <c r="K236" s="231"/>
    </row>
    <row r="237" spans="1:11" x14ac:dyDescent="0.25">
      <c r="A237" s="230">
        <f t="shared" si="94"/>
        <v>53</v>
      </c>
      <c r="B237" s="60"/>
      <c r="C237" s="61">
        <v>421414</v>
      </c>
      <c r="D237" s="62" t="s">
        <v>275</v>
      </c>
      <c r="E237" s="63">
        <f t="shared" si="89"/>
        <v>1350</v>
      </c>
      <c r="F237" s="181"/>
      <c r="G237" s="181"/>
      <c r="H237" s="181"/>
      <c r="I237" s="181">
        <v>1300</v>
      </c>
      <c r="J237" s="181"/>
      <c r="K237" s="231">
        <v>50</v>
      </c>
    </row>
    <row r="238" spans="1:11" x14ac:dyDescent="0.25">
      <c r="A238" s="230">
        <f t="shared" si="94"/>
        <v>54</v>
      </c>
      <c r="B238" s="60"/>
      <c r="C238" s="61">
        <v>421421</v>
      </c>
      <c r="D238" s="62" t="s">
        <v>276</v>
      </c>
      <c r="E238" s="63">
        <f t="shared" si="89"/>
        <v>350</v>
      </c>
      <c r="F238" s="181"/>
      <c r="G238" s="181"/>
      <c r="H238" s="181"/>
      <c r="I238" s="181">
        <v>350</v>
      </c>
      <c r="J238" s="181"/>
      <c r="K238" s="231"/>
    </row>
    <row r="239" spans="1:11" x14ac:dyDescent="0.25">
      <c r="A239" s="230">
        <f t="shared" si="94"/>
        <v>55</v>
      </c>
      <c r="B239" s="60"/>
      <c r="C239" s="61">
        <v>421422</v>
      </c>
      <c r="D239" s="62" t="s">
        <v>277</v>
      </c>
      <c r="E239" s="63">
        <f t="shared" si="89"/>
        <v>15</v>
      </c>
      <c r="F239" s="181"/>
      <c r="G239" s="181"/>
      <c r="H239" s="181"/>
      <c r="I239" s="181">
        <v>15</v>
      </c>
      <c r="J239" s="181"/>
      <c r="K239" s="231"/>
    </row>
    <row r="240" spans="1:11" x14ac:dyDescent="0.25">
      <c r="A240" s="216">
        <f t="shared" si="94"/>
        <v>56</v>
      </c>
      <c r="B240" s="44">
        <v>5202</v>
      </c>
      <c r="C240" s="58">
        <v>4215</v>
      </c>
      <c r="D240" s="46" t="s">
        <v>278</v>
      </c>
      <c r="E240" s="47">
        <f t="shared" si="89"/>
        <v>9000</v>
      </c>
      <c r="F240" s="178">
        <f t="shared" ref="F240:K240" si="95">F241+F242+F243</f>
        <v>0</v>
      </c>
      <c r="G240" s="178">
        <f t="shared" si="95"/>
        <v>0</v>
      </c>
      <c r="H240" s="178">
        <f t="shared" si="95"/>
        <v>0</v>
      </c>
      <c r="I240" s="178">
        <f t="shared" si="95"/>
        <v>9000</v>
      </c>
      <c r="J240" s="178">
        <f t="shared" si="95"/>
        <v>0</v>
      </c>
      <c r="K240" s="227">
        <f t="shared" si="95"/>
        <v>0</v>
      </c>
    </row>
    <row r="241" spans="1:11" x14ac:dyDescent="0.25">
      <c r="A241" s="216">
        <f t="shared" si="94"/>
        <v>57</v>
      </c>
      <c r="B241" s="49"/>
      <c r="C241" s="53">
        <v>421512</v>
      </c>
      <c r="D241" s="51" t="s">
        <v>279</v>
      </c>
      <c r="E241" s="52">
        <f t="shared" si="89"/>
        <v>0</v>
      </c>
      <c r="F241" s="174"/>
      <c r="G241" s="174"/>
      <c r="H241" s="174"/>
      <c r="I241" s="174"/>
      <c r="J241" s="174"/>
      <c r="K241" s="220"/>
    </row>
    <row r="242" spans="1:11" x14ac:dyDescent="0.25">
      <c r="A242" s="230">
        <f t="shared" si="94"/>
        <v>58</v>
      </c>
      <c r="B242" s="60"/>
      <c r="C242" s="61">
        <v>421519</v>
      </c>
      <c r="D242" s="62" t="s">
        <v>280</v>
      </c>
      <c r="E242" s="63">
        <f t="shared" si="89"/>
        <v>8560</v>
      </c>
      <c r="F242" s="181"/>
      <c r="G242" s="181"/>
      <c r="H242" s="181"/>
      <c r="I242" s="181">
        <v>8560</v>
      </c>
      <c r="J242" s="181"/>
      <c r="K242" s="231"/>
    </row>
    <row r="243" spans="1:11" x14ac:dyDescent="0.25">
      <c r="A243" s="230">
        <f t="shared" si="94"/>
        <v>59</v>
      </c>
      <c r="B243" s="60"/>
      <c r="C243" s="61">
        <v>421521</v>
      </c>
      <c r="D243" s="62" t="s">
        <v>281</v>
      </c>
      <c r="E243" s="63">
        <f t="shared" si="89"/>
        <v>440</v>
      </c>
      <c r="F243" s="181"/>
      <c r="G243" s="181"/>
      <c r="H243" s="181"/>
      <c r="I243" s="181">
        <v>440</v>
      </c>
      <c r="J243" s="181"/>
      <c r="K243" s="231"/>
    </row>
    <row r="244" spans="1:11" x14ac:dyDescent="0.25">
      <c r="A244" s="233">
        <f t="shared" si="94"/>
        <v>60</v>
      </c>
      <c r="B244" s="44">
        <v>5203</v>
      </c>
      <c r="C244" s="58">
        <v>4216</v>
      </c>
      <c r="D244" s="46" t="s">
        <v>282</v>
      </c>
      <c r="E244" s="47">
        <f t="shared" si="89"/>
        <v>0</v>
      </c>
      <c r="F244" s="178">
        <f>F245+F246</f>
        <v>0</v>
      </c>
      <c r="G244" s="178">
        <f t="shared" ref="G244:K244" si="96">G245+G246</f>
        <v>0</v>
      </c>
      <c r="H244" s="178">
        <f t="shared" si="96"/>
        <v>0</v>
      </c>
      <c r="I244" s="178">
        <f t="shared" si="96"/>
        <v>0</v>
      </c>
      <c r="J244" s="178">
        <f t="shared" si="96"/>
        <v>0</v>
      </c>
      <c r="K244" s="227">
        <f t="shared" si="96"/>
        <v>0</v>
      </c>
    </row>
    <row r="245" spans="1:11" x14ac:dyDescent="0.25">
      <c r="A245" s="216">
        <f t="shared" si="94"/>
        <v>61</v>
      </c>
      <c r="B245" s="65"/>
      <c r="C245" s="66">
        <v>421612</v>
      </c>
      <c r="D245" s="67" t="s">
        <v>283</v>
      </c>
      <c r="E245" s="68"/>
      <c r="F245" s="183"/>
      <c r="G245" s="183"/>
      <c r="H245" s="183"/>
      <c r="I245" s="183"/>
      <c r="J245" s="183"/>
      <c r="K245" s="234"/>
    </row>
    <row r="246" spans="1:11" x14ac:dyDescent="0.25">
      <c r="A246" s="230">
        <f t="shared" si="94"/>
        <v>62</v>
      </c>
      <c r="B246" s="60"/>
      <c r="C246" s="61">
        <v>421622</v>
      </c>
      <c r="D246" s="62" t="s">
        <v>284</v>
      </c>
      <c r="E246" s="63">
        <f>SUM(F246:K246)</f>
        <v>0</v>
      </c>
      <c r="F246" s="181"/>
      <c r="G246" s="181"/>
      <c r="H246" s="181"/>
      <c r="I246" s="181"/>
      <c r="J246" s="181"/>
      <c r="K246" s="231">
        <v>0</v>
      </c>
    </row>
    <row r="247" spans="1:11" ht="15.75" x14ac:dyDescent="0.25">
      <c r="A247" s="216">
        <f t="shared" si="94"/>
        <v>63</v>
      </c>
      <c r="B247" s="41">
        <v>5204</v>
      </c>
      <c r="C247" s="69">
        <v>4219</v>
      </c>
      <c r="D247" s="70" t="s">
        <v>285</v>
      </c>
      <c r="E247" s="71">
        <f>SUM(F247:K247)</f>
        <v>1</v>
      </c>
      <c r="F247" s="184"/>
      <c r="G247" s="184"/>
      <c r="H247" s="184"/>
      <c r="I247" s="184">
        <v>1</v>
      </c>
      <c r="J247" s="184">
        <v>0</v>
      </c>
      <c r="K247" s="235">
        <v>0</v>
      </c>
    </row>
    <row r="248" spans="1:11" ht="15.75" x14ac:dyDescent="0.25">
      <c r="A248" s="216">
        <f t="shared" si="94"/>
        <v>64</v>
      </c>
      <c r="B248" s="72">
        <f>B247+1</f>
        <v>5205</v>
      </c>
      <c r="C248" s="20">
        <v>4220</v>
      </c>
      <c r="D248" s="162" t="s">
        <v>614</v>
      </c>
      <c r="E248" s="22">
        <f t="shared" ref="E248:H248" si="97">SUM(E249:E253)</f>
        <v>730</v>
      </c>
      <c r="F248" s="171">
        <f>SUM(F249:F253)</f>
        <v>0</v>
      </c>
      <c r="G248" s="171">
        <f>SUM(G249:G253)</f>
        <v>0</v>
      </c>
      <c r="H248" s="171">
        <f t="shared" si="97"/>
        <v>0</v>
      </c>
      <c r="I248" s="171">
        <f>SUM(I249:I253)</f>
        <v>200</v>
      </c>
      <c r="J248" s="171">
        <f t="shared" ref="J248:K248" si="98">SUM(J249:J253)</f>
        <v>150</v>
      </c>
      <c r="K248" s="217">
        <f t="shared" si="98"/>
        <v>380</v>
      </c>
    </row>
    <row r="249" spans="1:11" x14ac:dyDescent="0.25">
      <c r="A249" s="230">
        <f t="shared" si="94"/>
        <v>65</v>
      </c>
      <c r="B249" s="73">
        <f t="shared" si="94"/>
        <v>5206</v>
      </c>
      <c r="C249" s="74">
        <v>4221</v>
      </c>
      <c r="D249" s="75" t="s">
        <v>286</v>
      </c>
      <c r="E249" s="63">
        <f t="shared" ref="E249:E312" si="99">SUM(F249:K249)</f>
        <v>430</v>
      </c>
      <c r="F249" s="181"/>
      <c r="G249" s="181"/>
      <c r="H249" s="181"/>
      <c r="I249" s="181">
        <v>200</v>
      </c>
      <c r="J249" s="181">
        <v>50</v>
      </c>
      <c r="K249" s="231">
        <v>180</v>
      </c>
    </row>
    <row r="250" spans="1:11" x14ac:dyDescent="0.25">
      <c r="A250" s="230">
        <f t="shared" si="94"/>
        <v>66</v>
      </c>
      <c r="B250" s="73">
        <f t="shared" si="94"/>
        <v>5207</v>
      </c>
      <c r="C250" s="74">
        <v>4222</v>
      </c>
      <c r="D250" s="75" t="s">
        <v>287</v>
      </c>
      <c r="E250" s="63">
        <f t="shared" si="99"/>
        <v>200</v>
      </c>
      <c r="F250" s="181"/>
      <c r="G250" s="181"/>
      <c r="H250" s="181"/>
      <c r="I250" s="181"/>
      <c r="J250" s="181">
        <v>100</v>
      </c>
      <c r="K250" s="231">
        <v>100</v>
      </c>
    </row>
    <row r="251" spans="1:11" x14ac:dyDescent="0.25">
      <c r="A251" s="230">
        <f t="shared" ref="A251:B264" si="100">A250+1</f>
        <v>67</v>
      </c>
      <c r="B251" s="73">
        <f t="shared" si="100"/>
        <v>5208</v>
      </c>
      <c r="C251" s="76">
        <v>4223</v>
      </c>
      <c r="D251" s="77" t="s">
        <v>288</v>
      </c>
      <c r="E251" s="78">
        <f t="shared" si="99"/>
        <v>0</v>
      </c>
      <c r="F251" s="185"/>
      <c r="G251" s="185"/>
      <c r="H251" s="185"/>
      <c r="I251" s="185"/>
      <c r="J251" s="185"/>
      <c r="K251" s="236"/>
    </row>
    <row r="252" spans="1:11" x14ac:dyDescent="0.25">
      <c r="A252" s="230">
        <f t="shared" si="100"/>
        <v>68</v>
      </c>
      <c r="B252" s="73">
        <f t="shared" si="100"/>
        <v>5209</v>
      </c>
      <c r="C252" s="76">
        <v>4224</v>
      </c>
      <c r="D252" s="77" t="s">
        <v>289</v>
      </c>
      <c r="E252" s="78">
        <f t="shared" si="99"/>
        <v>0</v>
      </c>
      <c r="F252" s="185"/>
      <c r="G252" s="185"/>
      <c r="H252" s="185"/>
      <c r="I252" s="185"/>
      <c r="J252" s="185"/>
      <c r="K252" s="236"/>
    </row>
    <row r="253" spans="1:11" x14ac:dyDescent="0.25">
      <c r="A253" s="230">
        <f t="shared" si="100"/>
        <v>69</v>
      </c>
      <c r="B253" s="73">
        <f t="shared" si="100"/>
        <v>5210</v>
      </c>
      <c r="C253" s="74">
        <v>4229</v>
      </c>
      <c r="D253" s="75" t="s">
        <v>290</v>
      </c>
      <c r="E253" s="78">
        <f t="shared" si="99"/>
        <v>100</v>
      </c>
      <c r="F253" s="186"/>
      <c r="G253" s="186"/>
      <c r="H253" s="186"/>
      <c r="I253" s="186"/>
      <c r="J253" s="186"/>
      <c r="K253" s="237">
        <v>100</v>
      </c>
    </row>
    <row r="254" spans="1:11" x14ac:dyDescent="0.25">
      <c r="A254" s="216">
        <f t="shared" si="100"/>
        <v>70</v>
      </c>
      <c r="B254" s="40">
        <f t="shared" si="100"/>
        <v>5211</v>
      </c>
      <c r="C254" s="20">
        <v>4230</v>
      </c>
      <c r="D254" s="162" t="s">
        <v>615</v>
      </c>
      <c r="E254" s="22">
        <f t="shared" si="99"/>
        <v>32179</v>
      </c>
      <c r="F254" s="171">
        <f t="shared" ref="F254:K254" si="101">F256+F257+F258+F259+F272+F273+F277+F25</f>
        <v>0</v>
      </c>
      <c r="G254" s="171">
        <f t="shared" si="101"/>
        <v>224</v>
      </c>
      <c r="H254" s="171">
        <f t="shared" si="101"/>
        <v>900</v>
      </c>
      <c r="I254" s="171">
        <f t="shared" si="101"/>
        <v>20664</v>
      </c>
      <c r="J254" s="171">
        <f t="shared" si="101"/>
        <v>800</v>
      </c>
      <c r="K254" s="217">
        <f t="shared" si="101"/>
        <v>9591</v>
      </c>
    </row>
    <row r="255" spans="1:11" x14ac:dyDescent="0.25">
      <c r="A255" s="216">
        <f t="shared" si="100"/>
        <v>71</v>
      </c>
      <c r="B255" s="41">
        <f t="shared" si="100"/>
        <v>5212</v>
      </c>
      <c r="C255" s="26">
        <v>4231</v>
      </c>
      <c r="D255" s="80" t="s">
        <v>291</v>
      </c>
      <c r="E255" s="43">
        <f t="shared" si="99"/>
        <v>0</v>
      </c>
      <c r="F255" s="172"/>
      <c r="G255" s="172"/>
      <c r="H255" s="172"/>
      <c r="I255" s="172"/>
      <c r="J255" s="172"/>
      <c r="K255" s="218"/>
    </row>
    <row r="256" spans="1:11" x14ac:dyDescent="0.25">
      <c r="A256" s="230">
        <f t="shared" si="100"/>
        <v>72</v>
      </c>
      <c r="B256" s="60">
        <f t="shared" si="100"/>
        <v>5213</v>
      </c>
      <c r="C256" s="81">
        <v>4232</v>
      </c>
      <c r="D256" s="82" t="s">
        <v>292</v>
      </c>
      <c r="E256" s="63">
        <f t="shared" si="99"/>
        <v>3864</v>
      </c>
      <c r="F256" s="181"/>
      <c r="G256" s="181"/>
      <c r="H256" s="181"/>
      <c r="I256" s="181">
        <f>3200+664</f>
        <v>3864</v>
      </c>
      <c r="J256" s="181"/>
      <c r="K256" s="231">
        <v>0</v>
      </c>
    </row>
    <row r="257" spans="1:11" x14ac:dyDescent="0.25">
      <c r="A257" s="230">
        <f t="shared" si="100"/>
        <v>73</v>
      </c>
      <c r="B257" s="73">
        <f t="shared" si="100"/>
        <v>5214</v>
      </c>
      <c r="C257" s="74">
        <v>4233</v>
      </c>
      <c r="D257" s="75" t="s">
        <v>293</v>
      </c>
      <c r="E257" s="78">
        <f t="shared" si="99"/>
        <v>4600</v>
      </c>
      <c r="F257" s="186"/>
      <c r="G257" s="186"/>
      <c r="H257" s="186"/>
      <c r="I257" s="186">
        <v>3300</v>
      </c>
      <c r="J257" s="186">
        <v>500</v>
      </c>
      <c r="K257" s="237">
        <v>800</v>
      </c>
    </row>
    <row r="258" spans="1:11" x14ac:dyDescent="0.25">
      <c r="A258" s="230">
        <f t="shared" si="100"/>
        <v>74</v>
      </c>
      <c r="B258" s="73">
        <f t="shared" si="100"/>
        <v>5215</v>
      </c>
      <c r="C258" s="74">
        <v>4234</v>
      </c>
      <c r="D258" s="75" t="s">
        <v>294</v>
      </c>
      <c r="E258" s="78">
        <f t="shared" si="99"/>
        <v>1700</v>
      </c>
      <c r="F258" s="186"/>
      <c r="G258" s="186"/>
      <c r="H258" s="186">
        <v>300</v>
      </c>
      <c r="I258" s="186">
        <v>1000</v>
      </c>
      <c r="J258" s="186">
        <v>300</v>
      </c>
      <c r="K258" s="237">
        <v>100</v>
      </c>
    </row>
    <row r="259" spans="1:11" x14ac:dyDescent="0.25">
      <c r="A259" s="216">
        <f t="shared" si="100"/>
        <v>75</v>
      </c>
      <c r="B259" s="44">
        <f t="shared" si="100"/>
        <v>5216</v>
      </c>
      <c r="C259" s="58">
        <v>4235</v>
      </c>
      <c r="D259" s="46" t="s">
        <v>295</v>
      </c>
      <c r="E259" s="47">
        <f t="shared" si="99"/>
        <v>8471</v>
      </c>
      <c r="F259" s="178">
        <f>SUM(F260:F271)</f>
        <v>0</v>
      </c>
      <c r="G259" s="178">
        <f>SUM(G260:G271)</f>
        <v>224</v>
      </c>
      <c r="H259" s="178">
        <f>SUM(H260:H271)</f>
        <v>400</v>
      </c>
      <c r="I259" s="178">
        <f>SUM(I260:I271)</f>
        <v>500</v>
      </c>
      <c r="J259" s="178">
        <f t="shared" ref="J259:K259" si="102">SUM(J260:J271)</f>
        <v>0</v>
      </c>
      <c r="K259" s="227">
        <f t="shared" si="102"/>
        <v>7347</v>
      </c>
    </row>
    <row r="260" spans="1:11" x14ac:dyDescent="0.25">
      <c r="A260" s="230">
        <f t="shared" si="100"/>
        <v>76</v>
      </c>
      <c r="B260" s="73"/>
      <c r="C260" s="83">
        <v>423521</v>
      </c>
      <c r="D260" s="84" t="s">
        <v>296</v>
      </c>
      <c r="E260" s="63">
        <f t="shared" si="99"/>
        <v>1000</v>
      </c>
      <c r="F260" s="181"/>
      <c r="G260" s="181"/>
      <c r="H260" s="181"/>
      <c r="I260" s="181"/>
      <c r="J260" s="181"/>
      <c r="K260" s="231">
        <v>1000</v>
      </c>
    </row>
    <row r="261" spans="1:11" x14ac:dyDescent="0.25">
      <c r="A261" s="230">
        <f t="shared" si="100"/>
        <v>77</v>
      </c>
      <c r="B261" s="85"/>
      <c r="C261" s="86">
        <v>423591</v>
      </c>
      <c r="D261" s="87" t="s">
        <v>297</v>
      </c>
      <c r="E261" s="63">
        <f t="shared" si="99"/>
        <v>1200</v>
      </c>
      <c r="F261" s="181"/>
      <c r="G261" s="181"/>
      <c r="H261" s="181"/>
      <c r="I261" s="181"/>
      <c r="J261" s="181"/>
      <c r="K261" s="231">
        <v>1200</v>
      </c>
    </row>
    <row r="262" spans="1:11" x14ac:dyDescent="0.25">
      <c r="A262" s="230">
        <f t="shared" si="100"/>
        <v>78</v>
      </c>
      <c r="B262" s="85"/>
      <c r="C262" s="86">
        <v>4235911</v>
      </c>
      <c r="D262" s="87" t="s">
        <v>298</v>
      </c>
      <c r="E262" s="63">
        <f t="shared" si="99"/>
        <v>850</v>
      </c>
      <c r="F262" s="181"/>
      <c r="G262" s="181"/>
      <c r="H262" s="181"/>
      <c r="I262" s="181"/>
      <c r="J262" s="181"/>
      <c r="K262" s="231">
        <v>850</v>
      </c>
    </row>
    <row r="263" spans="1:11" x14ac:dyDescent="0.25">
      <c r="A263" s="230">
        <f t="shared" si="100"/>
        <v>79</v>
      </c>
      <c r="B263" s="85"/>
      <c r="C263" s="86">
        <v>4235991</v>
      </c>
      <c r="D263" s="87" t="s">
        <v>299</v>
      </c>
      <c r="E263" s="63">
        <f t="shared" si="99"/>
        <v>500</v>
      </c>
      <c r="F263" s="181"/>
      <c r="G263" s="181"/>
      <c r="H263" s="181"/>
      <c r="I263" s="181"/>
      <c r="J263" s="181"/>
      <c r="K263" s="231">
        <v>500</v>
      </c>
    </row>
    <row r="264" spans="1:11" x14ac:dyDescent="0.25">
      <c r="A264" s="230">
        <f t="shared" si="100"/>
        <v>80</v>
      </c>
      <c r="B264" s="85"/>
      <c r="C264" s="88">
        <v>4235992</v>
      </c>
      <c r="D264" s="89" t="s">
        <v>300</v>
      </c>
      <c r="E264" s="63">
        <f t="shared" si="99"/>
        <v>500</v>
      </c>
      <c r="F264" s="187"/>
      <c r="G264" s="187"/>
      <c r="H264" s="187"/>
      <c r="I264" s="187">
        <v>500</v>
      </c>
      <c r="J264" s="187"/>
      <c r="K264" s="232"/>
    </row>
    <row r="265" spans="1:11" x14ac:dyDescent="0.25">
      <c r="A265" s="230"/>
      <c r="B265" s="85"/>
      <c r="C265" s="88">
        <v>4235992</v>
      </c>
      <c r="D265" s="89" t="s">
        <v>301</v>
      </c>
      <c r="E265" s="63">
        <f t="shared" si="99"/>
        <v>447</v>
      </c>
      <c r="F265" s="187"/>
      <c r="G265" s="187"/>
      <c r="H265" s="187"/>
      <c r="I265" s="187">
        <v>0</v>
      </c>
      <c r="J265" s="187"/>
      <c r="K265" s="232">
        <v>447</v>
      </c>
    </row>
    <row r="266" spans="1:11" x14ac:dyDescent="0.25">
      <c r="A266" s="230">
        <f>A264+1</f>
        <v>81</v>
      </c>
      <c r="B266" s="85"/>
      <c r="C266" s="86">
        <v>4235994</v>
      </c>
      <c r="D266" s="87" t="s">
        <v>302</v>
      </c>
      <c r="E266" s="63">
        <f t="shared" si="99"/>
        <v>3924</v>
      </c>
      <c r="F266" s="181"/>
      <c r="G266" s="181">
        <v>224</v>
      </c>
      <c r="H266" s="181">
        <v>400</v>
      </c>
      <c r="I266" s="181"/>
      <c r="J266" s="181"/>
      <c r="K266" s="231">
        <v>3300</v>
      </c>
    </row>
    <row r="267" spans="1:11" x14ac:dyDescent="0.25">
      <c r="A267" s="230">
        <f t="shared" ref="A267:A330" si="103">A266+1</f>
        <v>82</v>
      </c>
      <c r="B267" s="85"/>
      <c r="C267" s="86" t="s">
        <v>303</v>
      </c>
      <c r="D267" s="87" t="s">
        <v>304</v>
      </c>
      <c r="E267" s="63">
        <f t="shared" si="99"/>
        <v>0</v>
      </c>
      <c r="F267" s="181"/>
      <c r="G267" s="181"/>
      <c r="H267" s="181"/>
      <c r="I267" s="181"/>
      <c r="J267" s="181"/>
      <c r="K267" s="231">
        <v>0</v>
      </c>
    </row>
    <row r="268" spans="1:11" x14ac:dyDescent="0.25">
      <c r="A268" s="230">
        <f t="shared" si="103"/>
        <v>83</v>
      </c>
      <c r="B268" s="85"/>
      <c r="C268" s="86">
        <v>4235996</v>
      </c>
      <c r="D268" s="87" t="s">
        <v>305</v>
      </c>
      <c r="E268" s="78">
        <f t="shared" si="99"/>
        <v>50</v>
      </c>
      <c r="F268" s="186"/>
      <c r="G268" s="186"/>
      <c r="H268" s="186"/>
      <c r="I268" s="186"/>
      <c r="J268" s="186"/>
      <c r="K268" s="237">
        <v>50</v>
      </c>
    </row>
    <row r="269" spans="1:11" x14ac:dyDescent="0.25">
      <c r="A269" s="230">
        <f t="shared" si="103"/>
        <v>84</v>
      </c>
      <c r="B269" s="85"/>
      <c r="C269" s="86">
        <v>4235999</v>
      </c>
      <c r="D269" s="87" t="s">
        <v>306</v>
      </c>
      <c r="E269" s="78">
        <f t="shared" si="99"/>
        <v>0</v>
      </c>
      <c r="F269" s="186"/>
      <c r="G269" s="186"/>
      <c r="H269" s="188"/>
      <c r="I269" s="186">
        <v>0</v>
      </c>
      <c r="J269" s="186"/>
      <c r="K269" s="237"/>
    </row>
    <row r="270" spans="1:11" x14ac:dyDescent="0.25">
      <c r="A270" s="230">
        <f t="shared" si="103"/>
        <v>85</v>
      </c>
      <c r="B270" s="85"/>
      <c r="C270" s="86">
        <v>4235999</v>
      </c>
      <c r="D270" s="87" t="s">
        <v>307</v>
      </c>
      <c r="E270" s="78">
        <f t="shared" si="99"/>
        <v>0</v>
      </c>
      <c r="F270" s="186"/>
      <c r="G270" s="186"/>
      <c r="H270" s="188"/>
      <c r="I270" s="186"/>
      <c r="J270" s="186"/>
      <c r="K270" s="237"/>
    </row>
    <row r="271" spans="1:11" x14ac:dyDescent="0.25">
      <c r="A271" s="230"/>
      <c r="B271" s="85"/>
      <c r="C271" s="86">
        <v>42359991</v>
      </c>
      <c r="D271" s="87" t="s">
        <v>308</v>
      </c>
      <c r="E271" s="78">
        <f t="shared" si="99"/>
        <v>0</v>
      </c>
      <c r="F271" s="186"/>
      <c r="G271" s="186"/>
      <c r="H271" s="188"/>
      <c r="I271" s="186">
        <v>0</v>
      </c>
      <c r="J271" s="186"/>
      <c r="K271" s="237"/>
    </row>
    <row r="272" spans="1:11" ht="15.75" x14ac:dyDescent="0.25">
      <c r="A272" s="238">
        <f>A270+1</f>
        <v>86</v>
      </c>
      <c r="B272" s="161">
        <v>5217</v>
      </c>
      <c r="C272" s="90">
        <v>4236</v>
      </c>
      <c r="D272" s="91" t="s">
        <v>309</v>
      </c>
      <c r="E272" s="92">
        <f t="shared" si="99"/>
        <v>12229</v>
      </c>
      <c r="F272" s="189"/>
      <c r="G272" s="189"/>
      <c r="H272" s="189"/>
      <c r="I272" s="189">
        <v>12000</v>
      </c>
      <c r="J272" s="189"/>
      <c r="K272" s="239">
        <v>229</v>
      </c>
    </row>
    <row r="273" spans="1:11" x14ac:dyDescent="0.25">
      <c r="A273" s="216">
        <f t="shared" si="103"/>
        <v>87</v>
      </c>
      <c r="B273" s="40">
        <v>5218</v>
      </c>
      <c r="C273" s="20">
        <v>4237</v>
      </c>
      <c r="D273" s="21" t="s">
        <v>310</v>
      </c>
      <c r="E273" s="22">
        <f t="shared" si="99"/>
        <v>815</v>
      </c>
      <c r="F273" s="180">
        <f>F274+F275+F276</f>
        <v>0</v>
      </c>
      <c r="G273" s="180">
        <f t="shared" ref="G273:K273" si="104">G274+G275+G276</f>
        <v>0</v>
      </c>
      <c r="H273" s="180">
        <f t="shared" si="104"/>
        <v>0</v>
      </c>
      <c r="I273" s="180">
        <f t="shared" si="104"/>
        <v>0</v>
      </c>
      <c r="J273" s="180">
        <f t="shared" si="104"/>
        <v>0</v>
      </c>
      <c r="K273" s="229">
        <f t="shared" si="104"/>
        <v>815</v>
      </c>
    </row>
    <row r="274" spans="1:11" x14ac:dyDescent="0.25">
      <c r="A274" s="230">
        <f t="shared" si="103"/>
        <v>88</v>
      </c>
      <c r="B274" s="85"/>
      <c r="C274" s="86">
        <v>423711</v>
      </c>
      <c r="D274" s="87" t="s">
        <v>311</v>
      </c>
      <c r="E274" s="63">
        <f t="shared" si="99"/>
        <v>550</v>
      </c>
      <c r="F274" s="186"/>
      <c r="G274" s="186"/>
      <c r="H274" s="186"/>
      <c r="I274" s="186"/>
      <c r="J274" s="186"/>
      <c r="K274" s="237">
        <v>550</v>
      </c>
    </row>
    <row r="275" spans="1:11" x14ac:dyDescent="0.25">
      <c r="A275" s="230">
        <f t="shared" si="103"/>
        <v>89</v>
      </c>
      <c r="B275" s="85"/>
      <c r="C275" s="86">
        <v>423712</v>
      </c>
      <c r="D275" s="87" t="s">
        <v>312</v>
      </c>
      <c r="E275" s="63">
        <f t="shared" si="99"/>
        <v>30</v>
      </c>
      <c r="F275" s="186"/>
      <c r="G275" s="186"/>
      <c r="H275" s="186"/>
      <c r="I275" s="186"/>
      <c r="J275" s="186"/>
      <c r="K275" s="237">
        <v>30</v>
      </c>
    </row>
    <row r="276" spans="1:11" x14ac:dyDescent="0.25">
      <c r="A276" s="230"/>
      <c r="B276" s="85"/>
      <c r="C276" s="86">
        <v>423713</v>
      </c>
      <c r="D276" s="87" t="s">
        <v>313</v>
      </c>
      <c r="E276" s="63">
        <f t="shared" si="99"/>
        <v>235</v>
      </c>
      <c r="F276" s="186"/>
      <c r="G276" s="186"/>
      <c r="H276" s="186"/>
      <c r="I276" s="186"/>
      <c r="J276" s="186"/>
      <c r="K276" s="237">
        <v>235</v>
      </c>
    </row>
    <row r="277" spans="1:11" x14ac:dyDescent="0.25">
      <c r="A277" s="216">
        <f>A275+1</f>
        <v>90</v>
      </c>
      <c r="B277" s="40">
        <v>5219</v>
      </c>
      <c r="C277" s="20">
        <v>4239</v>
      </c>
      <c r="D277" s="21" t="s">
        <v>314</v>
      </c>
      <c r="E277" s="22">
        <f t="shared" si="99"/>
        <v>500</v>
      </c>
      <c r="F277" s="180">
        <f>F278+F279</f>
        <v>0</v>
      </c>
      <c r="G277" s="180">
        <f t="shared" ref="G277:K277" si="105">G278+G279</f>
        <v>0</v>
      </c>
      <c r="H277" s="180">
        <f t="shared" si="105"/>
        <v>200</v>
      </c>
      <c r="I277" s="180">
        <f t="shared" si="105"/>
        <v>0</v>
      </c>
      <c r="J277" s="180">
        <f t="shared" si="105"/>
        <v>0</v>
      </c>
      <c r="K277" s="229">
        <f t="shared" si="105"/>
        <v>300</v>
      </c>
    </row>
    <row r="278" spans="1:11" x14ac:dyDescent="0.25">
      <c r="A278" s="230">
        <f t="shared" si="103"/>
        <v>91</v>
      </c>
      <c r="B278" s="60"/>
      <c r="C278" s="93">
        <v>42391111</v>
      </c>
      <c r="D278" s="62" t="s">
        <v>315</v>
      </c>
      <c r="E278" s="63">
        <f t="shared" si="99"/>
        <v>500</v>
      </c>
      <c r="F278" s="181"/>
      <c r="G278" s="181"/>
      <c r="H278" s="181">
        <v>200</v>
      </c>
      <c r="I278" s="181"/>
      <c r="J278" s="181"/>
      <c r="K278" s="231">
        <v>300</v>
      </c>
    </row>
    <row r="279" spans="1:11" x14ac:dyDescent="0.25">
      <c r="A279" s="216">
        <f t="shared" si="103"/>
        <v>92</v>
      </c>
      <c r="B279" s="49"/>
      <c r="C279" s="50">
        <v>4239112</v>
      </c>
      <c r="D279" s="51" t="s">
        <v>316</v>
      </c>
      <c r="E279" s="52">
        <f t="shared" si="99"/>
        <v>0</v>
      </c>
      <c r="F279" s="174"/>
      <c r="G279" s="174"/>
      <c r="H279" s="174"/>
      <c r="I279" s="174"/>
      <c r="J279" s="174"/>
      <c r="K279" s="220"/>
    </row>
    <row r="280" spans="1:11" x14ac:dyDescent="0.25">
      <c r="A280" s="216">
        <f t="shared" si="103"/>
        <v>93</v>
      </c>
      <c r="B280" s="40">
        <v>5220</v>
      </c>
      <c r="C280" s="20">
        <v>4240</v>
      </c>
      <c r="D280" s="162" t="s">
        <v>616</v>
      </c>
      <c r="E280" s="22">
        <f t="shared" si="99"/>
        <v>2660</v>
      </c>
      <c r="F280" s="171">
        <f>F281+F283+F292+F293+F290+F291</f>
        <v>0</v>
      </c>
      <c r="G280" s="171">
        <f>G281+G283+G292+G293+G290+G291</f>
        <v>0</v>
      </c>
      <c r="H280" s="171">
        <f t="shared" ref="H280:K280" si="106">H281+H283+H292+H293+H290+H291</f>
        <v>0</v>
      </c>
      <c r="I280" s="171">
        <f t="shared" si="106"/>
        <v>2200</v>
      </c>
      <c r="J280" s="171">
        <f t="shared" si="106"/>
        <v>0</v>
      </c>
      <c r="K280" s="217">
        <f t="shared" si="106"/>
        <v>460</v>
      </c>
    </row>
    <row r="281" spans="1:11" x14ac:dyDescent="0.25">
      <c r="A281" s="230">
        <f t="shared" si="103"/>
        <v>94</v>
      </c>
      <c r="B281" s="73">
        <v>5221</v>
      </c>
      <c r="C281" s="74">
        <v>4241</v>
      </c>
      <c r="D281" s="75" t="s">
        <v>317</v>
      </c>
      <c r="E281" s="78">
        <f t="shared" si="99"/>
        <v>10</v>
      </c>
      <c r="F281" s="186"/>
      <c r="G281" s="186"/>
      <c r="H281" s="186"/>
      <c r="I281" s="186"/>
      <c r="J281" s="186"/>
      <c r="K281" s="237">
        <v>10</v>
      </c>
    </row>
    <row r="282" spans="1:11" x14ac:dyDescent="0.25">
      <c r="A282" s="240">
        <f t="shared" si="103"/>
        <v>95</v>
      </c>
      <c r="B282" s="94">
        <v>5222</v>
      </c>
      <c r="C282" s="95">
        <v>4242</v>
      </c>
      <c r="D282" s="96" t="s">
        <v>318</v>
      </c>
      <c r="E282" s="97">
        <f t="shared" si="99"/>
        <v>0</v>
      </c>
      <c r="F282" s="190"/>
      <c r="G282" s="190"/>
      <c r="H282" s="190"/>
      <c r="I282" s="190"/>
      <c r="J282" s="190"/>
      <c r="K282" s="241"/>
    </row>
    <row r="283" spans="1:11" x14ac:dyDescent="0.25">
      <c r="A283" s="216">
        <f t="shared" si="103"/>
        <v>96</v>
      </c>
      <c r="B283" s="44">
        <v>5223</v>
      </c>
      <c r="C283" s="58">
        <v>4243</v>
      </c>
      <c r="D283" s="46" t="s">
        <v>319</v>
      </c>
      <c r="E283" s="47">
        <f t="shared" si="99"/>
        <v>2400</v>
      </c>
      <c r="F283" s="178">
        <f>F284+F285+F286+F289+F287+F288</f>
        <v>0</v>
      </c>
      <c r="G283" s="178">
        <f>G284+G285+G286+G289+G287+G288</f>
        <v>0</v>
      </c>
      <c r="H283" s="178">
        <f t="shared" ref="H283" si="107">H284+H285+H286+H289+H287+H288</f>
        <v>0</v>
      </c>
      <c r="I283" s="178">
        <f>I284+I285+I286+I289+I287+I288</f>
        <v>2050</v>
      </c>
      <c r="J283" s="178">
        <f t="shared" ref="J283:K283" si="108">J284+J285+J286+J289+J287+J288</f>
        <v>0</v>
      </c>
      <c r="K283" s="227">
        <f t="shared" si="108"/>
        <v>350</v>
      </c>
    </row>
    <row r="284" spans="1:11" x14ac:dyDescent="0.25">
      <c r="A284" s="230">
        <f t="shared" si="103"/>
        <v>97</v>
      </c>
      <c r="B284" s="73"/>
      <c r="C284" s="61">
        <v>4243111</v>
      </c>
      <c r="D284" s="62" t="s">
        <v>320</v>
      </c>
      <c r="E284" s="63">
        <f t="shared" si="99"/>
        <v>100</v>
      </c>
      <c r="F284" s="181"/>
      <c r="G284" s="181"/>
      <c r="H284" s="181"/>
      <c r="I284" s="181"/>
      <c r="J284" s="181"/>
      <c r="K284" s="231">
        <v>100</v>
      </c>
    </row>
    <row r="285" spans="1:11" x14ac:dyDescent="0.25">
      <c r="A285" s="230">
        <f t="shared" si="103"/>
        <v>98</v>
      </c>
      <c r="B285" s="73"/>
      <c r="C285" s="61">
        <v>424331</v>
      </c>
      <c r="D285" s="62" t="s">
        <v>321</v>
      </c>
      <c r="E285" s="63">
        <f t="shared" si="99"/>
        <v>1950</v>
      </c>
      <c r="F285" s="181"/>
      <c r="G285" s="181"/>
      <c r="H285" s="181"/>
      <c r="I285" s="181">
        <v>1950</v>
      </c>
      <c r="J285" s="181"/>
      <c r="K285" s="231">
        <v>0</v>
      </c>
    </row>
    <row r="286" spans="1:11" x14ac:dyDescent="0.25">
      <c r="A286" s="230">
        <f t="shared" si="103"/>
        <v>99</v>
      </c>
      <c r="B286" s="73"/>
      <c r="C286" s="61">
        <v>424351</v>
      </c>
      <c r="D286" s="62" t="s">
        <v>322</v>
      </c>
      <c r="E286" s="63">
        <f t="shared" si="99"/>
        <v>0</v>
      </c>
      <c r="F286" s="181"/>
      <c r="G286" s="181"/>
      <c r="H286" s="181"/>
      <c r="I286" s="181"/>
      <c r="J286" s="181"/>
      <c r="K286" s="231"/>
    </row>
    <row r="287" spans="1:11" x14ac:dyDescent="0.25">
      <c r="A287" s="230"/>
      <c r="B287" s="73"/>
      <c r="C287" s="61">
        <v>424341</v>
      </c>
      <c r="D287" s="62" t="s">
        <v>323</v>
      </c>
      <c r="E287" s="63">
        <f t="shared" si="99"/>
        <v>0</v>
      </c>
      <c r="F287" s="181"/>
      <c r="G287" s="181"/>
      <c r="H287" s="181"/>
      <c r="I287" s="181"/>
      <c r="J287" s="181"/>
      <c r="K287" s="231"/>
    </row>
    <row r="288" spans="1:11" x14ac:dyDescent="0.25">
      <c r="A288" s="230"/>
      <c r="B288" s="73"/>
      <c r="C288" s="61">
        <v>424341</v>
      </c>
      <c r="D288" s="62" t="s">
        <v>324</v>
      </c>
      <c r="E288" s="63">
        <f t="shared" si="99"/>
        <v>250</v>
      </c>
      <c r="F288" s="181"/>
      <c r="G288" s="181"/>
      <c r="H288" s="181"/>
      <c r="I288" s="181"/>
      <c r="J288" s="181"/>
      <c r="K288" s="231">
        <v>250</v>
      </c>
    </row>
    <row r="289" spans="1:11" x14ac:dyDescent="0.25">
      <c r="A289" s="230">
        <f>A286+1</f>
        <v>100</v>
      </c>
      <c r="B289" s="73"/>
      <c r="C289" s="61">
        <v>4243511</v>
      </c>
      <c r="D289" s="62" t="s">
        <v>325</v>
      </c>
      <c r="E289" s="63">
        <f t="shared" si="99"/>
        <v>100</v>
      </c>
      <c r="F289" s="181"/>
      <c r="G289" s="181"/>
      <c r="H289" s="181"/>
      <c r="I289" s="181">
        <v>100</v>
      </c>
      <c r="J289" s="181"/>
      <c r="K289" s="231"/>
    </row>
    <row r="290" spans="1:11" x14ac:dyDescent="0.25">
      <c r="A290" s="240">
        <f t="shared" si="103"/>
        <v>101</v>
      </c>
      <c r="B290" s="94">
        <v>5224</v>
      </c>
      <c r="C290" s="98">
        <v>4244</v>
      </c>
      <c r="D290" s="96" t="s">
        <v>326</v>
      </c>
      <c r="E290" s="99">
        <f t="shared" si="99"/>
        <v>0</v>
      </c>
      <c r="F290" s="190"/>
      <c r="G290" s="190"/>
      <c r="H290" s="190"/>
      <c r="I290" s="190"/>
      <c r="J290" s="190"/>
      <c r="K290" s="241"/>
    </row>
    <row r="291" spans="1:11" x14ac:dyDescent="0.25">
      <c r="A291" s="240">
        <f t="shared" si="103"/>
        <v>102</v>
      </c>
      <c r="B291" s="94">
        <v>5225</v>
      </c>
      <c r="C291" s="98">
        <v>4245</v>
      </c>
      <c r="D291" s="96" t="s">
        <v>327</v>
      </c>
      <c r="E291" s="99">
        <f t="shared" si="99"/>
        <v>0</v>
      </c>
      <c r="F291" s="190"/>
      <c r="G291" s="190"/>
      <c r="H291" s="190"/>
      <c r="I291" s="190"/>
      <c r="J291" s="190"/>
      <c r="K291" s="241"/>
    </row>
    <row r="292" spans="1:11" x14ac:dyDescent="0.25">
      <c r="A292" s="240">
        <f t="shared" si="103"/>
        <v>103</v>
      </c>
      <c r="B292" s="100">
        <v>5226</v>
      </c>
      <c r="C292" s="101">
        <v>4246</v>
      </c>
      <c r="D292" s="102" t="s">
        <v>328</v>
      </c>
      <c r="E292" s="99">
        <f t="shared" si="99"/>
        <v>0</v>
      </c>
      <c r="F292" s="191"/>
      <c r="G292" s="191"/>
      <c r="H292" s="191"/>
      <c r="I292" s="191">
        <v>0</v>
      </c>
      <c r="J292" s="191"/>
      <c r="K292" s="242"/>
    </row>
    <row r="293" spans="1:11" x14ac:dyDescent="0.25">
      <c r="A293" s="240">
        <f t="shared" si="103"/>
        <v>104</v>
      </c>
      <c r="B293" s="100">
        <v>5227</v>
      </c>
      <c r="C293" s="101">
        <v>4249</v>
      </c>
      <c r="D293" s="102" t="s">
        <v>329</v>
      </c>
      <c r="E293" s="99">
        <f t="shared" si="99"/>
        <v>250</v>
      </c>
      <c r="F293" s="191"/>
      <c r="G293" s="191"/>
      <c r="H293" s="191"/>
      <c r="I293" s="191">
        <v>150</v>
      </c>
      <c r="J293" s="191"/>
      <c r="K293" s="242">
        <v>100</v>
      </c>
    </row>
    <row r="294" spans="1:11" x14ac:dyDescent="0.25">
      <c r="A294" s="216">
        <f t="shared" si="103"/>
        <v>105</v>
      </c>
      <c r="B294" s="40">
        <v>5228</v>
      </c>
      <c r="C294" s="20">
        <v>4250</v>
      </c>
      <c r="D294" s="162" t="s">
        <v>617</v>
      </c>
      <c r="E294" s="22">
        <f t="shared" si="99"/>
        <v>50450</v>
      </c>
      <c r="F294" s="171">
        <f>F295+F308</f>
        <v>0</v>
      </c>
      <c r="G294" s="171">
        <f t="shared" ref="G294:J294" si="109">G295+G308</f>
        <v>0</v>
      </c>
      <c r="H294" s="171">
        <f t="shared" si="109"/>
        <v>0</v>
      </c>
      <c r="I294" s="171">
        <f t="shared" si="109"/>
        <v>49050</v>
      </c>
      <c r="J294" s="171">
        <f t="shared" si="109"/>
        <v>350</v>
      </c>
      <c r="K294" s="217">
        <f>K295+K308</f>
        <v>1050</v>
      </c>
    </row>
    <row r="295" spans="1:11" x14ac:dyDescent="0.25">
      <c r="A295" s="216">
        <f t="shared" si="103"/>
        <v>106</v>
      </c>
      <c r="B295" s="44">
        <v>5229</v>
      </c>
      <c r="C295" s="58">
        <v>4251</v>
      </c>
      <c r="D295" s="46" t="s">
        <v>330</v>
      </c>
      <c r="E295" s="47">
        <f t="shared" si="99"/>
        <v>25698</v>
      </c>
      <c r="F295" s="178">
        <f>F296+F297+F298+F299+F300+F301+F302+F303+F304+F305+F306+F307</f>
        <v>0</v>
      </c>
      <c r="G295" s="178">
        <f t="shared" ref="G295:K295" si="110">G296+G297+G298+G299+G300+G301+G302+G303+G304+G305+G306+G307</f>
        <v>0</v>
      </c>
      <c r="H295" s="178">
        <f t="shared" si="110"/>
        <v>0</v>
      </c>
      <c r="I295" s="178">
        <f t="shared" si="110"/>
        <v>24485</v>
      </c>
      <c r="J295" s="178">
        <f t="shared" si="110"/>
        <v>350</v>
      </c>
      <c r="K295" s="227">
        <f t="shared" si="110"/>
        <v>863</v>
      </c>
    </row>
    <row r="296" spans="1:11" x14ac:dyDescent="0.25">
      <c r="A296" s="230">
        <f t="shared" si="103"/>
        <v>107</v>
      </c>
      <c r="B296" s="60"/>
      <c r="C296" s="81">
        <v>425111</v>
      </c>
      <c r="D296" s="82" t="s">
        <v>331</v>
      </c>
      <c r="E296" s="63">
        <f t="shared" si="99"/>
        <v>350</v>
      </c>
      <c r="F296" s="181"/>
      <c r="G296" s="181"/>
      <c r="H296" s="181"/>
      <c r="I296" s="181">
        <v>350</v>
      </c>
      <c r="J296" s="181">
        <v>0</v>
      </c>
      <c r="K296" s="231"/>
    </row>
    <row r="297" spans="1:11" x14ac:dyDescent="0.25">
      <c r="A297" s="230">
        <f t="shared" si="103"/>
        <v>108</v>
      </c>
      <c r="B297" s="60"/>
      <c r="C297" s="81">
        <v>425112</v>
      </c>
      <c r="D297" s="82" t="s">
        <v>332</v>
      </c>
      <c r="E297" s="63">
        <f t="shared" si="99"/>
        <v>105</v>
      </c>
      <c r="F297" s="181"/>
      <c r="G297" s="181"/>
      <c r="H297" s="181"/>
      <c r="I297" s="181">
        <v>105</v>
      </c>
      <c r="J297" s="181"/>
      <c r="K297" s="231"/>
    </row>
    <row r="298" spans="1:11" x14ac:dyDescent="0.25">
      <c r="A298" s="230">
        <f t="shared" si="103"/>
        <v>109</v>
      </c>
      <c r="B298" s="60"/>
      <c r="C298" s="81">
        <v>425113</v>
      </c>
      <c r="D298" s="82" t="s">
        <v>333</v>
      </c>
      <c r="E298" s="63">
        <f t="shared" si="99"/>
        <v>380</v>
      </c>
      <c r="F298" s="181"/>
      <c r="G298" s="181"/>
      <c r="H298" s="181"/>
      <c r="I298" s="181">
        <v>380</v>
      </c>
      <c r="J298" s="181"/>
      <c r="K298" s="231"/>
    </row>
    <row r="299" spans="1:11" x14ac:dyDescent="0.25">
      <c r="A299" s="230">
        <f t="shared" si="103"/>
        <v>110</v>
      </c>
      <c r="B299" s="60"/>
      <c r="C299" s="81">
        <v>425114</v>
      </c>
      <c r="D299" s="82" t="s">
        <v>334</v>
      </c>
      <c r="E299" s="63">
        <f t="shared" si="99"/>
        <v>400</v>
      </c>
      <c r="F299" s="181"/>
      <c r="G299" s="181"/>
      <c r="H299" s="181"/>
      <c r="I299" s="181">
        <v>400</v>
      </c>
      <c r="J299" s="181"/>
      <c r="K299" s="231"/>
    </row>
    <row r="300" spans="1:11" x14ac:dyDescent="0.25">
      <c r="A300" s="230">
        <f t="shared" si="103"/>
        <v>111</v>
      </c>
      <c r="B300" s="60"/>
      <c r="C300" s="81">
        <v>425115</v>
      </c>
      <c r="D300" s="82" t="s">
        <v>335</v>
      </c>
      <c r="E300" s="63">
        <f t="shared" si="99"/>
        <v>300</v>
      </c>
      <c r="F300" s="181"/>
      <c r="G300" s="181"/>
      <c r="H300" s="181"/>
      <c r="I300" s="181">
        <f>200+100</f>
        <v>300</v>
      </c>
      <c r="J300" s="181"/>
      <c r="K300" s="231"/>
    </row>
    <row r="301" spans="1:11" x14ac:dyDescent="0.25">
      <c r="A301" s="230">
        <f t="shared" si="103"/>
        <v>112</v>
      </c>
      <c r="B301" s="60"/>
      <c r="C301" s="81">
        <v>425116</v>
      </c>
      <c r="D301" s="82" t="s">
        <v>263</v>
      </c>
      <c r="E301" s="63">
        <f t="shared" si="99"/>
        <v>400</v>
      </c>
      <c r="F301" s="181"/>
      <c r="G301" s="181"/>
      <c r="H301" s="181"/>
      <c r="I301" s="181">
        <v>400</v>
      </c>
      <c r="J301" s="181"/>
      <c r="K301" s="231"/>
    </row>
    <row r="302" spans="1:11" x14ac:dyDescent="0.25">
      <c r="A302" s="230">
        <f t="shared" si="103"/>
        <v>113</v>
      </c>
      <c r="B302" s="60"/>
      <c r="C302" s="81">
        <v>425117</v>
      </c>
      <c r="D302" s="82" t="s">
        <v>336</v>
      </c>
      <c r="E302" s="63">
        <f t="shared" si="99"/>
        <v>893</v>
      </c>
      <c r="F302" s="181"/>
      <c r="G302" s="181"/>
      <c r="H302" s="181"/>
      <c r="I302" s="181">
        <v>350</v>
      </c>
      <c r="J302" s="181"/>
      <c r="K302" s="231">
        <f>228+315</f>
        <v>543</v>
      </c>
    </row>
    <row r="303" spans="1:11" x14ac:dyDescent="0.25">
      <c r="A303" s="230">
        <f t="shared" si="103"/>
        <v>114</v>
      </c>
      <c r="B303" s="60"/>
      <c r="C303" s="81">
        <v>425118</v>
      </c>
      <c r="D303" s="82" t="s">
        <v>337</v>
      </c>
      <c r="E303" s="63">
        <f t="shared" si="99"/>
        <v>100</v>
      </c>
      <c r="F303" s="181"/>
      <c r="G303" s="181"/>
      <c r="H303" s="181"/>
      <c r="I303" s="181">
        <v>100</v>
      </c>
      <c r="J303" s="181"/>
      <c r="K303" s="231"/>
    </row>
    <row r="304" spans="1:11" x14ac:dyDescent="0.25">
      <c r="A304" s="230">
        <f t="shared" si="103"/>
        <v>115</v>
      </c>
      <c r="B304" s="60"/>
      <c r="C304" s="81">
        <v>425119</v>
      </c>
      <c r="D304" s="82" t="s">
        <v>338</v>
      </c>
      <c r="E304" s="63">
        <f t="shared" si="99"/>
        <v>100</v>
      </c>
      <c r="F304" s="181"/>
      <c r="G304" s="181"/>
      <c r="H304" s="181"/>
      <c r="I304" s="181">
        <v>100</v>
      </c>
      <c r="J304" s="181"/>
      <c r="K304" s="231"/>
    </row>
    <row r="305" spans="1:11" x14ac:dyDescent="0.25">
      <c r="A305" s="230">
        <f t="shared" si="103"/>
        <v>116</v>
      </c>
      <c r="B305" s="60"/>
      <c r="C305" s="81">
        <v>4251911</v>
      </c>
      <c r="D305" s="82" t="s">
        <v>339</v>
      </c>
      <c r="E305" s="63">
        <f t="shared" si="99"/>
        <v>21670</v>
      </c>
      <c r="F305" s="181"/>
      <c r="G305" s="181"/>
      <c r="H305" s="181"/>
      <c r="I305" s="181">
        <f>19500+500+1000</f>
        <v>21000</v>
      </c>
      <c r="J305" s="181">
        <v>350</v>
      </c>
      <c r="K305" s="231">
        <v>320</v>
      </c>
    </row>
    <row r="306" spans="1:11" x14ac:dyDescent="0.25">
      <c r="A306" s="230"/>
      <c r="B306" s="60"/>
      <c r="C306" s="103">
        <v>425191</v>
      </c>
      <c r="D306" s="103" t="s">
        <v>340</v>
      </c>
      <c r="E306" s="63">
        <f t="shared" si="99"/>
        <v>1000</v>
      </c>
      <c r="F306" s="181"/>
      <c r="G306" s="181"/>
      <c r="H306" s="181"/>
      <c r="I306" s="181">
        <f>3600-1000-1000-600</f>
        <v>1000</v>
      </c>
      <c r="J306" s="181"/>
      <c r="K306" s="231"/>
    </row>
    <row r="307" spans="1:11" x14ac:dyDescent="0.25">
      <c r="A307" s="230"/>
      <c r="B307" s="60"/>
      <c r="C307" s="103">
        <v>4251912</v>
      </c>
      <c r="D307" s="103" t="s">
        <v>341</v>
      </c>
      <c r="E307" s="63">
        <f t="shared" si="99"/>
        <v>0</v>
      </c>
      <c r="F307" s="181"/>
      <c r="G307" s="181"/>
      <c r="H307" s="181"/>
      <c r="I307" s="181"/>
      <c r="J307" s="181"/>
      <c r="K307" s="231"/>
    </row>
    <row r="308" spans="1:11" x14ac:dyDescent="0.25">
      <c r="A308" s="216">
        <f>A305+1</f>
        <v>117</v>
      </c>
      <c r="B308" s="44">
        <v>5230</v>
      </c>
      <c r="C308" s="58">
        <v>4252</v>
      </c>
      <c r="D308" s="46" t="s">
        <v>342</v>
      </c>
      <c r="E308" s="47">
        <f t="shared" si="99"/>
        <v>24752</v>
      </c>
      <c r="F308" s="178">
        <f>F309+F310+F311+F312+F313+F314+F315+F316+F317+F318+F319+F320+F322+F323+F321</f>
        <v>0</v>
      </c>
      <c r="G308" s="178">
        <f t="shared" ref="G308:H308" si="111">G309+G310+G311+G312+G313+G314+G315+G316+G317+G318+G319+G320+G322+G323+G321</f>
        <v>0</v>
      </c>
      <c r="H308" s="178">
        <f t="shared" si="111"/>
        <v>0</v>
      </c>
      <c r="I308" s="178">
        <f>I309+I310+I311+I312+I313+I314+I315+I316+I317+I318+I319+I320+I322+I323+I321</f>
        <v>24565</v>
      </c>
      <c r="J308" s="178">
        <f t="shared" ref="J308:K308" si="112">J309+J310+J311+J312+J313+J314+J315+J316+J317+J318+J319+J320+J322+J323+J321</f>
        <v>0</v>
      </c>
      <c r="K308" s="227">
        <f t="shared" si="112"/>
        <v>187</v>
      </c>
    </row>
    <row r="309" spans="1:11" x14ac:dyDescent="0.25">
      <c r="A309" s="230">
        <f t="shared" si="103"/>
        <v>118</v>
      </c>
      <c r="B309" s="104"/>
      <c r="C309" s="105">
        <v>425211</v>
      </c>
      <c r="D309" s="106" t="s">
        <v>343</v>
      </c>
      <c r="E309" s="192">
        <f t="shared" si="99"/>
        <v>400</v>
      </c>
      <c r="F309" s="187"/>
      <c r="G309" s="187"/>
      <c r="H309" s="187"/>
      <c r="I309" s="187">
        <v>400</v>
      </c>
      <c r="J309" s="187"/>
      <c r="K309" s="232"/>
    </row>
    <row r="310" spans="1:11" x14ac:dyDescent="0.25">
      <c r="A310" s="230">
        <f t="shared" si="103"/>
        <v>119</v>
      </c>
      <c r="B310" s="104"/>
      <c r="C310" s="105">
        <v>425212</v>
      </c>
      <c r="D310" s="106" t="s">
        <v>344</v>
      </c>
      <c r="E310" s="192">
        <f t="shared" si="99"/>
        <v>0</v>
      </c>
      <c r="F310" s="187"/>
      <c r="G310" s="187"/>
      <c r="H310" s="187"/>
      <c r="I310" s="187">
        <v>0</v>
      </c>
      <c r="J310" s="187"/>
      <c r="K310" s="232"/>
    </row>
    <row r="311" spans="1:11" x14ac:dyDescent="0.25">
      <c r="A311" s="230">
        <f t="shared" si="103"/>
        <v>120</v>
      </c>
      <c r="B311" s="104"/>
      <c r="C311" s="105">
        <v>425219</v>
      </c>
      <c r="D311" s="106" t="s">
        <v>345</v>
      </c>
      <c r="E311" s="192">
        <f t="shared" si="99"/>
        <v>250</v>
      </c>
      <c r="F311" s="187"/>
      <c r="G311" s="187"/>
      <c r="H311" s="187"/>
      <c r="I311" s="187">
        <v>250</v>
      </c>
      <c r="J311" s="187"/>
      <c r="K311" s="232"/>
    </row>
    <row r="312" spans="1:11" x14ac:dyDescent="0.25">
      <c r="A312" s="230">
        <f t="shared" si="103"/>
        <v>121</v>
      </c>
      <c r="B312" s="104"/>
      <c r="C312" s="105">
        <v>425221</v>
      </c>
      <c r="D312" s="106" t="s">
        <v>346</v>
      </c>
      <c r="E312" s="192">
        <f t="shared" si="99"/>
        <v>50</v>
      </c>
      <c r="F312" s="187"/>
      <c r="G312" s="187"/>
      <c r="H312" s="187"/>
      <c r="I312" s="187">
        <v>50</v>
      </c>
      <c r="J312" s="187"/>
      <c r="K312" s="232"/>
    </row>
    <row r="313" spans="1:11" x14ac:dyDescent="0.25">
      <c r="A313" s="230">
        <f t="shared" si="103"/>
        <v>122</v>
      </c>
      <c r="B313" s="104"/>
      <c r="C313" s="105">
        <v>425222</v>
      </c>
      <c r="D313" s="106" t="s">
        <v>347</v>
      </c>
      <c r="E313" s="192">
        <f t="shared" ref="E313:E324" si="113">SUM(F313:K313)</f>
        <v>1200</v>
      </c>
      <c r="F313" s="187"/>
      <c r="G313" s="187"/>
      <c r="H313" s="187"/>
      <c r="I313" s="187">
        <f>1600-500-100+200</f>
        <v>1200</v>
      </c>
      <c r="J313" s="187"/>
      <c r="K313" s="232"/>
    </row>
    <row r="314" spans="1:11" x14ac:dyDescent="0.25">
      <c r="A314" s="230">
        <f t="shared" si="103"/>
        <v>123</v>
      </c>
      <c r="B314" s="104"/>
      <c r="C314" s="105">
        <v>425223</v>
      </c>
      <c r="D314" s="106" t="s">
        <v>348</v>
      </c>
      <c r="E314" s="192">
        <f t="shared" si="113"/>
        <v>500</v>
      </c>
      <c r="F314" s="187"/>
      <c r="G314" s="187"/>
      <c r="H314" s="187"/>
      <c r="I314" s="187">
        <f>700-200</f>
        <v>500</v>
      </c>
      <c r="J314" s="187"/>
      <c r="K314" s="232"/>
    </row>
    <row r="315" spans="1:11" x14ac:dyDescent="0.25">
      <c r="A315" s="230">
        <f t="shared" si="103"/>
        <v>124</v>
      </c>
      <c r="B315" s="104"/>
      <c r="C315" s="105">
        <v>425224</v>
      </c>
      <c r="D315" s="106" t="s">
        <v>349</v>
      </c>
      <c r="E315" s="192">
        <f t="shared" si="113"/>
        <v>130</v>
      </c>
      <c r="F315" s="187"/>
      <c r="G315" s="187"/>
      <c r="H315" s="187"/>
      <c r="I315" s="187">
        <v>130</v>
      </c>
      <c r="J315" s="187"/>
      <c r="K315" s="232"/>
    </row>
    <row r="316" spans="1:11" x14ac:dyDescent="0.25">
      <c r="A316" s="230">
        <f t="shared" si="103"/>
        <v>125</v>
      </c>
      <c r="B316" s="104"/>
      <c r="C316" s="105">
        <v>425225</v>
      </c>
      <c r="D316" s="106" t="s">
        <v>350</v>
      </c>
      <c r="E316" s="192">
        <f t="shared" si="113"/>
        <v>180</v>
      </c>
      <c r="F316" s="187"/>
      <c r="G316" s="187"/>
      <c r="H316" s="187"/>
      <c r="I316" s="187">
        <f>180</f>
        <v>180</v>
      </c>
      <c r="J316" s="187"/>
      <c r="K316" s="232"/>
    </row>
    <row r="317" spans="1:11" x14ac:dyDescent="0.25">
      <c r="A317" s="230">
        <f t="shared" si="103"/>
        <v>126</v>
      </c>
      <c r="B317" s="104"/>
      <c r="C317" s="105">
        <v>425229</v>
      </c>
      <c r="D317" s="106" t="s">
        <v>351</v>
      </c>
      <c r="E317" s="192">
        <f t="shared" si="113"/>
        <v>55</v>
      </c>
      <c r="F317" s="187"/>
      <c r="G317" s="187"/>
      <c r="H317" s="187"/>
      <c r="I317" s="187">
        <v>55</v>
      </c>
      <c r="J317" s="187"/>
      <c r="K317" s="232"/>
    </row>
    <row r="318" spans="1:11" x14ac:dyDescent="0.25">
      <c r="A318" s="230">
        <f t="shared" si="103"/>
        <v>127</v>
      </c>
      <c r="B318" s="104"/>
      <c r="C318" s="105">
        <v>425251</v>
      </c>
      <c r="D318" s="106" t="s">
        <v>352</v>
      </c>
      <c r="E318" s="192">
        <f t="shared" si="113"/>
        <v>8000</v>
      </c>
      <c r="F318" s="187"/>
      <c r="G318" s="187"/>
      <c r="H318" s="187"/>
      <c r="I318" s="187">
        <f>7500+500</f>
        <v>8000</v>
      </c>
      <c r="J318" s="187"/>
      <c r="K318" s="232"/>
    </row>
    <row r="319" spans="1:11" x14ac:dyDescent="0.25">
      <c r="A319" s="230">
        <f t="shared" si="103"/>
        <v>128</v>
      </c>
      <c r="B319" s="104"/>
      <c r="C319" s="105">
        <v>425252</v>
      </c>
      <c r="D319" s="106" t="s">
        <v>353</v>
      </c>
      <c r="E319" s="192">
        <f t="shared" si="113"/>
        <v>0</v>
      </c>
      <c r="F319" s="187"/>
      <c r="G319" s="187"/>
      <c r="H319" s="187"/>
      <c r="I319" s="187"/>
      <c r="J319" s="187"/>
      <c r="K319" s="232"/>
    </row>
    <row r="320" spans="1:11" x14ac:dyDescent="0.25">
      <c r="A320" s="230">
        <f t="shared" si="103"/>
        <v>129</v>
      </c>
      <c r="B320" s="104"/>
      <c r="C320" s="105">
        <v>425253</v>
      </c>
      <c r="D320" s="106" t="s">
        <v>354</v>
      </c>
      <c r="E320" s="192">
        <f t="shared" si="113"/>
        <v>100</v>
      </c>
      <c r="F320" s="187"/>
      <c r="G320" s="187"/>
      <c r="H320" s="187"/>
      <c r="I320" s="187">
        <v>100</v>
      </c>
      <c r="J320" s="187"/>
      <c r="K320" s="232"/>
    </row>
    <row r="321" spans="1:12" x14ac:dyDescent="0.25">
      <c r="A321" s="230"/>
      <c r="B321" s="104"/>
      <c r="C321" s="105">
        <v>425291</v>
      </c>
      <c r="D321" s="107" t="s">
        <v>355</v>
      </c>
      <c r="E321" s="192">
        <f>SUM(F321:K321)</f>
        <v>700</v>
      </c>
      <c r="F321" s="187"/>
      <c r="G321" s="187"/>
      <c r="H321" s="187"/>
      <c r="I321" s="187">
        <f>1200-500</f>
        <v>700</v>
      </c>
      <c r="J321" s="187"/>
      <c r="K321" s="232"/>
    </row>
    <row r="322" spans="1:12" x14ac:dyDescent="0.25">
      <c r="A322" s="230">
        <f>A320+1</f>
        <v>130</v>
      </c>
      <c r="B322" s="60"/>
      <c r="C322" s="61">
        <v>4252912</v>
      </c>
      <c r="D322" s="62" t="s">
        <v>356</v>
      </c>
      <c r="E322" s="192">
        <f>SUM(F322:K322)</f>
        <v>13187</v>
      </c>
      <c r="F322" s="181"/>
      <c r="G322" s="181"/>
      <c r="H322" s="181"/>
      <c r="I322" s="181">
        <f>12000+1000</f>
        <v>13000</v>
      </c>
      <c r="J322" s="181"/>
      <c r="K322" s="231">
        <v>187</v>
      </c>
    </row>
    <row r="323" spans="1:12" x14ac:dyDescent="0.25">
      <c r="A323" s="283"/>
      <c r="B323" s="284"/>
      <c r="C323" s="285">
        <v>4252913</v>
      </c>
      <c r="D323" s="285" t="s">
        <v>357</v>
      </c>
      <c r="E323" s="286">
        <f t="shared" si="113"/>
        <v>0</v>
      </c>
      <c r="F323" s="287"/>
      <c r="G323" s="287"/>
      <c r="H323" s="287"/>
      <c r="I323" s="287"/>
      <c r="J323" s="287"/>
      <c r="K323" s="288">
        <v>0</v>
      </c>
    </row>
    <row r="324" spans="1:12" ht="15.75" x14ac:dyDescent="0.25">
      <c r="A324" s="277">
        <f>A322+1</f>
        <v>131</v>
      </c>
      <c r="B324" s="294">
        <v>5231</v>
      </c>
      <c r="C324" s="279">
        <v>4260</v>
      </c>
      <c r="D324" s="295" t="s">
        <v>618</v>
      </c>
      <c r="E324" s="281">
        <f t="shared" si="113"/>
        <v>906713</v>
      </c>
      <c r="F324" s="281">
        <f>F325+F330+F331+F332+F333+F335+F347+F352</f>
        <v>2000</v>
      </c>
      <c r="G324" s="281">
        <v>0</v>
      </c>
      <c r="H324" s="281">
        <f>H325+H330+H331+H332+H333+H335+H347+H352</f>
        <v>50</v>
      </c>
      <c r="I324" s="281">
        <f>I325+I330+I331+I332+I333+I335+I347+I352</f>
        <v>859178</v>
      </c>
      <c r="J324" s="281">
        <f t="shared" ref="J324" si="114">J325+J330+J331+J332+J333+J335+J347+J352</f>
        <v>900</v>
      </c>
      <c r="K324" s="282">
        <f>K325+K330+K331+K332+K333+K335+K347+K352</f>
        <v>44585</v>
      </c>
    </row>
    <row r="325" spans="1:12" x14ac:dyDescent="0.25">
      <c r="A325" s="224">
        <f t="shared" si="103"/>
        <v>132</v>
      </c>
      <c r="B325" s="289">
        <v>5232</v>
      </c>
      <c r="C325" s="126">
        <v>4261</v>
      </c>
      <c r="D325" s="290" t="s">
        <v>358</v>
      </c>
      <c r="E325" s="291">
        <f>E326+E327+E328+E329</f>
        <v>7457</v>
      </c>
      <c r="F325" s="292">
        <f>F326+F327+F328+F329</f>
        <v>0</v>
      </c>
      <c r="G325" s="292">
        <f t="shared" ref="G325" si="115">G326+G327+G328+G329</f>
        <v>0</v>
      </c>
      <c r="H325" s="292">
        <f>H326+H327+H328+H329</f>
        <v>0</v>
      </c>
      <c r="I325" s="292">
        <f>I326+I327+I328+I329</f>
        <v>5907</v>
      </c>
      <c r="J325" s="292">
        <f t="shared" ref="J325" si="116">J326+J327+J328+J329</f>
        <v>900</v>
      </c>
      <c r="K325" s="293">
        <f>K326+K327+K328+K329</f>
        <v>650</v>
      </c>
    </row>
    <row r="326" spans="1:12" x14ac:dyDescent="0.25">
      <c r="A326" s="230">
        <f t="shared" si="103"/>
        <v>133</v>
      </c>
      <c r="B326" s="60" t="s">
        <v>605</v>
      </c>
      <c r="C326" s="61">
        <v>426111</v>
      </c>
      <c r="D326" s="62" t="s">
        <v>359</v>
      </c>
      <c r="E326" s="63">
        <f t="shared" ref="E326:E389" si="117">SUM(F326:K326)</f>
        <v>4050</v>
      </c>
      <c r="F326" s="181"/>
      <c r="G326" s="181"/>
      <c r="H326" s="181"/>
      <c r="I326" s="181">
        <v>3500</v>
      </c>
      <c r="J326" s="181">
        <v>0</v>
      </c>
      <c r="K326" s="231">
        <v>550</v>
      </c>
    </row>
    <row r="327" spans="1:12" x14ac:dyDescent="0.25">
      <c r="A327" s="230">
        <f t="shared" si="103"/>
        <v>134</v>
      </c>
      <c r="B327" s="60" t="s">
        <v>605</v>
      </c>
      <c r="C327" s="61">
        <v>426121</v>
      </c>
      <c r="D327" s="62" t="s">
        <v>360</v>
      </c>
      <c r="E327" s="63">
        <f t="shared" si="117"/>
        <v>3000</v>
      </c>
      <c r="F327" s="181"/>
      <c r="G327" s="181"/>
      <c r="H327" s="181"/>
      <c r="I327" s="181">
        <v>2000</v>
      </c>
      <c r="J327" s="181">
        <v>900</v>
      </c>
      <c r="K327" s="231">
        <v>100</v>
      </c>
    </row>
    <row r="328" spans="1:12" x14ac:dyDescent="0.25">
      <c r="A328" s="230">
        <f t="shared" si="103"/>
        <v>135</v>
      </c>
      <c r="B328" s="60"/>
      <c r="C328" s="61">
        <v>4261211</v>
      </c>
      <c r="D328" s="62" t="s">
        <v>361</v>
      </c>
      <c r="E328" s="63">
        <f t="shared" si="117"/>
        <v>400</v>
      </c>
      <c r="F328" s="181"/>
      <c r="G328" s="181"/>
      <c r="H328" s="181"/>
      <c r="I328" s="181">
        <v>400</v>
      </c>
      <c r="J328" s="181"/>
      <c r="K328" s="231"/>
    </row>
    <row r="329" spans="1:12" x14ac:dyDescent="0.25">
      <c r="A329" s="230">
        <f t="shared" si="103"/>
        <v>136</v>
      </c>
      <c r="B329" s="60"/>
      <c r="C329" s="61">
        <v>426131</v>
      </c>
      <c r="D329" s="62" t="s">
        <v>362</v>
      </c>
      <c r="E329" s="63">
        <f t="shared" si="117"/>
        <v>7</v>
      </c>
      <c r="F329" s="181"/>
      <c r="G329" s="181"/>
      <c r="H329" s="181"/>
      <c r="I329" s="181">
        <v>7</v>
      </c>
      <c r="J329" s="181"/>
      <c r="K329" s="231"/>
    </row>
    <row r="330" spans="1:12" x14ac:dyDescent="0.25">
      <c r="A330" s="240">
        <f t="shared" si="103"/>
        <v>137</v>
      </c>
      <c r="B330" s="100">
        <v>5233</v>
      </c>
      <c r="C330" s="101">
        <v>4262</v>
      </c>
      <c r="D330" s="102" t="s">
        <v>363</v>
      </c>
      <c r="E330" s="99">
        <f t="shared" si="117"/>
        <v>50</v>
      </c>
      <c r="F330" s="191"/>
      <c r="G330" s="191"/>
      <c r="H330" s="191"/>
      <c r="I330" s="191"/>
      <c r="J330" s="191"/>
      <c r="K330" s="242">
        <v>50</v>
      </c>
    </row>
    <row r="331" spans="1:12" x14ac:dyDescent="0.25">
      <c r="A331" s="240">
        <f t="shared" ref="A331:A344" si="118">A330+1</f>
        <v>138</v>
      </c>
      <c r="B331" s="108">
        <v>5234</v>
      </c>
      <c r="C331" s="98">
        <v>4263</v>
      </c>
      <c r="D331" s="96" t="s">
        <v>364</v>
      </c>
      <c r="E331" s="99">
        <f t="shared" si="117"/>
        <v>240</v>
      </c>
      <c r="F331" s="190"/>
      <c r="G331" s="190"/>
      <c r="H331" s="190"/>
      <c r="I331" s="190">
        <v>240</v>
      </c>
      <c r="J331" s="190"/>
      <c r="K331" s="241"/>
    </row>
    <row r="332" spans="1:12" x14ac:dyDescent="0.25">
      <c r="A332" s="240">
        <f t="shared" si="118"/>
        <v>139</v>
      </c>
      <c r="B332" s="100">
        <v>5235</v>
      </c>
      <c r="C332" s="101">
        <v>4264</v>
      </c>
      <c r="D332" s="102" t="s">
        <v>365</v>
      </c>
      <c r="E332" s="99">
        <f t="shared" si="117"/>
        <v>1650</v>
      </c>
      <c r="F332" s="191"/>
      <c r="G332" s="191"/>
      <c r="H332" s="191">
        <v>50</v>
      </c>
      <c r="I332" s="191">
        <v>1500</v>
      </c>
      <c r="J332" s="191"/>
      <c r="K332" s="242">
        <v>100</v>
      </c>
    </row>
    <row r="333" spans="1:12" x14ac:dyDescent="0.25">
      <c r="A333" s="240">
        <f t="shared" si="118"/>
        <v>140</v>
      </c>
      <c r="B333" s="94">
        <v>5236</v>
      </c>
      <c r="C333" s="95">
        <v>4265</v>
      </c>
      <c r="D333" s="96" t="s">
        <v>366</v>
      </c>
      <c r="E333" s="97">
        <f t="shared" si="117"/>
        <v>810</v>
      </c>
      <c r="F333" s="190"/>
      <c r="G333" s="190"/>
      <c r="H333" s="190"/>
      <c r="I333" s="190">
        <v>810</v>
      </c>
      <c r="J333" s="190"/>
      <c r="K333" s="241"/>
    </row>
    <row r="334" spans="1:12" x14ac:dyDescent="0.25">
      <c r="A334" s="240">
        <f t="shared" si="118"/>
        <v>141</v>
      </c>
      <c r="B334" s="94">
        <v>5237</v>
      </c>
      <c r="C334" s="95">
        <v>4266</v>
      </c>
      <c r="D334" s="96" t="s">
        <v>367</v>
      </c>
      <c r="E334" s="97">
        <f t="shared" si="117"/>
        <v>0</v>
      </c>
      <c r="F334" s="190"/>
      <c r="G334" s="190"/>
      <c r="H334" s="190"/>
      <c r="I334" s="190"/>
      <c r="J334" s="190"/>
      <c r="K334" s="241"/>
    </row>
    <row r="335" spans="1:12" x14ac:dyDescent="0.25">
      <c r="A335" s="216">
        <f t="shared" si="118"/>
        <v>142</v>
      </c>
      <c r="B335" s="44">
        <v>5238</v>
      </c>
      <c r="C335" s="58">
        <v>4267</v>
      </c>
      <c r="D335" s="46" t="s">
        <v>368</v>
      </c>
      <c r="E335" s="47">
        <f t="shared" si="117"/>
        <v>833170</v>
      </c>
      <c r="F335" s="178">
        <f>F336+F337+F338+F339+F340+F341+F342+F343+F345+F346+F344</f>
        <v>2000</v>
      </c>
      <c r="G335" s="178">
        <f t="shared" ref="G335:H335" si="119">G336+G337+G338+G339+G340+G341+G342+G343+G345+G346+G344</f>
        <v>0</v>
      </c>
      <c r="H335" s="178">
        <f t="shared" si="119"/>
        <v>0</v>
      </c>
      <c r="I335" s="178">
        <f>I336+I337+I338+I339+I340+I341+I342+I343+I345+I346+I344</f>
        <v>793495</v>
      </c>
      <c r="J335" s="178">
        <f t="shared" ref="J335" si="120">J336+J337+J338+J339+J340+J341+J342+J343+J345+J346+J344</f>
        <v>0</v>
      </c>
      <c r="K335" s="227">
        <f>K336+K337+K338+K339+K340+K341+K342+K343+K345+K346+K344</f>
        <v>37675</v>
      </c>
    </row>
    <row r="336" spans="1:12" x14ac:dyDescent="0.25">
      <c r="A336" s="230">
        <f t="shared" si="118"/>
        <v>143</v>
      </c>
      <c r="B336" s="60" t="s">
        <v>605</v>
      </c>
      <c r="C336" s="61">
        <v>4267111</v>
      </c>
      <c r="D336" s="62" t="s">
        <v>369</v>
      </c>
      <c r="E336" s="63">
        <f t="shared" si="117"/>
        <v>143648</v>
      </c>
      <c r="F336" s="181">
        <v>0</v>
      </c>
      <c r="G336" s="181"/>
      <c r="H336" s="181"/>
      <c r="I336" s="181">
        <v>134648</v>
      </c>
      <c r="J336" s="181"/>
      <c r="K336" s="231">
        <v>9000</v>
      </c>
      <c r="L336" s="156"/>
    </row>
    <row r="337" spans="1:14" x14ac:dyDescent="0.25">
      <c r="A337" s="230">
        <f>A336+1</f>
        <v>144</v>
      </c>
      <c r="B337" s="60" t="s">
        <v>605</v>
      </c>
      <c r="C337" s="61">
        <v>4267112</v>
      </c>
      <c r="D337" s="62" t="s">
        <v>370</v>
      </c>
      <c r="E337" s="63">
        <f t="shared" si="117"/>
        <v>60000</v>
      </c>
      <c r="F337" s="181"/>
      <c r="G337" s="181"/>
      <c r="H337" s="181"/>
      <c r="I337" s="181">
        <v>41449</v>
      </c>
      <c r="J337" s="181"/>
      <c r="K337" s="231">
        <v>18551</v>
      </c>
    </row>
    <row r="338" spans="1:14" x14ac:dyDescent="0.25">
      <c r="A338" s="230">
        <f t="shared" si="118"/>
        <v>145</v>
      </c>
      <c r="B338" s="60" t="s">
        <v>605</v>
      </c>
      <c r="C338" s="61">
        <v>4267114</v>
      </c>
      <c r="D338" s="62" t="s">
        <v>371</v>
      </c>
      <c r="E338" s="63">
        <f t="shared" si="117"/>
        <v>16000</v>
      </c>
      <c r="F338" s="181"/>
      <c r="G338" s="181"/>
      <c r="H338" s="181">
        <v>0</v>
      </c>
      <c r="I338" s="181">
        <v>15000</v>
      </c>
      <c r="J338" s="181"/>
      <c r="K338" s="231">
        <v>1000</v>
      </c>
      <c r="N338" s="156"/>
    </row>
    <row r="339" spans="1:14" x14ac:dyDescent="0.25">
      <c r="A339" s="230">
        <f t="shared" si="118"/>
        <v>146</v>
      </c>
      <c r="B339" s="60" t="s">
        <v>605</v>
      </c>
      <c r="C339" s="61">
        <v>4267511</v>
      </c>
      <c r="D339" s="62" t="s">
        <v>372</v>
      </c>
      <c r="E339" s="63">
        <f t="shared" si="117"/>
        <v>108280</v>
      </c>
      <c r="F339" s="181"/>
      <c r="G339" s="181"/>
      <c r="H339" s="181"/>
      <c r="I339" s="181">
        <v>102030</v>
      </c>
      <c r="J339" s="181"/>
      <c r="K339" s="231">
        <v>6250</v>
      </c>
    </row>
    <row r="340" spans="1:14" x14ac:dyDescent="0.25">
      <c r="A340" s="230">
        <f t="shared" si="118"/>
        <v>147</v>
      </c>
      <c r="B340" s="73"/>
      <c r="C340" s="61">
        <v>4267512</v>
      </c>
      <c r="D340" s="62" t="s">
        <v>373</v>
      </c>
      <c r="E340" s="63">
        <f t="shared" si="117"/>
        <v>8205</v>
      </c>
      <c r="F340" s="181"/>
      <c r="G340" s="181"/>
      <c r="H340" s="181"/>
      <c r="I340" s="181">
        <v>7505</v>
      </c>
      <c r="J340" s="181"/>
      <c r="K340" s="231">
        <v>700</v>
      </c>
    </row>
    <row r="341" spans="1:14" x14ac:dyDescent="0.25">
      <c r="A341" s="230">
        <f t="shared" si="118"/>
        <v>148</v>
      </c>
      <c r="B341" s="60" t="s">
        <v>605</v>
      </c>
      <c r="C341" s="61">
        <v>4267513</v>
      </c>
      <c r="D341" s="62" t="s">
        <v>374</v>
      </c>
      <c r="E341" s="63">
        <f t="shared" si="117"/>
        <v>129842</v>
      </c>
      <c r="F341" s="181"/>
      <c r="G341" s="181"/>
      <c r="H341" s="181"/>
      <c r="I341" s="181">
        <v>129842</v>
      </c>
      <c r="J341" s="181"/>
      <c r="K341" s="231"/>
    </row>
    <row r="342" spans="1:14" x14ac:dyDescent="0.25">
      <c r="A342" s="230">
        <f t="shared" si="118"/>
        <v>149</v>
      </c>
      <c r="B342" s="60" t="s">
        <v>605</v>
      </c>
      <c r="C342" s="61">
        <v>4267514</v>
      </c>
      <c r="D342" s="62" t="s">
        <v>375</v>
      </c>
      <c r="E342" s="63">
        <f t="shared" si="117"/>
        <v>11761</v>
      </c>
      <c r="F342" s="181"/>
      <c r="G342" s="181"/>
      <c r="H342" s="181"/>
      <c r="I342" s="181">
        <v>11761</v>
      </c>
      <c r="J342" s="181"/>
      <c r="K342" s="231"/>
      <c r="N342" s="156"/>
    </row>
    <row r="343" spans="1:14" x14ac:dyDescent="0.25">
      <c r="A343" s="230">
        <f t="shared" si="118"/>
        <v>150</v>
      </c>
      <c r="B343" s="60" t="s">
        <v>605</v>
      </c>
      <c r="C343" s="61">
        <v>4267515</v>
      </c>
      <c r="D343" s="62" t="s">
        <v>376</v>
      </c>
      <c r="E343" s="63">
        <f t="shared" si="117"/>
        <v>268694</v>
      </c>
      <c r="F343" s="181"/>
      <c r="G343" s="181"/>
      <c r="H343" s="181"/>
      <c r="I343" s="181">
        <v>267670</v>
      </c>
      <c r="J343" s="181"/>
      <c r="K343" s="231">
        <v>1024</v>
      </c>
    </row>
    <row r="344" spans="1:14" x14ac:dyDescent="0.25">
      <c r="A344" s="230">
        <f t="shared" si="118"/>
        <v>151</v>
      </c>
      <c r="B344" s="60" t="s">
        <v>605</v>
      </c>
      <c r="C344" s="61">
        <v>42675156</v>
      </c>
      <c r="D344" s="62" t="s">
        <v>377</v>
      </c>
      <c r="E344" s="63">
        <f t="shared" si="117"/>
        <v>58890</v>
      </c>
      <c r="F344" s="181"/>
      <c r="G344" s="181"/>
      <c r="H344" s="181"/>
      <c r="I344" s="181">
        <v>58890</v>
      </c>
      <c r="J344" s="181"/>
      <c r="K344" s="231">
        <v>0</v>
      </c>
    </row>
    <row r="345" spans="1:14" x14ac:dyDescent="0.25">
      <c r="A345" s="230">
        <f>A343+1</f>
        <v>151</v>
      </c>
      <c r="B345" s="73"/>
      <c r="C345" s="83">
        <v>4267517</v>
      </c>
      <c r="D345" s="84" t="s">
        <v>378</v>
      </c>
      <c r="E345" s="63">
        <f t="shared" si="117"/>
        <v>50</v>
      </c>
      <c r="F345" s="185"/>
      <c r="G345" s="185"/>
      <c r="H345" s="185"/>
      <c r="I345" s="185"/>
      <c r="J345" s="185"/>
      <c r="K345" s="236">
        <v>50</v>
      </c>
    </row>
    <row r="346" spans="1:14" x14ac:dyDescent="0.25">
      <c r="A346" s="230">
        <f>A345+1</f>
        <v>152</v>
      </c>
      <c r="B346" s="60" t="s">
        <v>605</v>
      </c>
      <c r="C346" s="86">
        <v>426791</v>
      </c>
      <c r="D346" s="87" t="s">
        <v>379</v>
      </c>
      <c r="E346" s="63">
        <f t="shared" si="117"/>
        <v>27800</v>
      </c>
      <c r="F346" s="186">
        <v>2000</v>
      </c>
      <c r="G346" s="186"/>
      <c r="H346" s="186"/>
      <c r="I346" s="186">
        <f>26000-1300</f>
        <v>24700</v>
      </c>
      <c r="J346" s="186"/>
      <c r="K346" s="237">
        <v>1100</v>
      </c>
    </row>
    <row r="347" spans="1:14" x14ac:dyDescent="0.25">
      <c r="A347" s="216">
        <f t="shared" ref="A347:A356" si="121">A346+1</f>
        <v>153</v>
      </c>
      <c r="B347" s="44">
        <v>5239</v>
      </c>
      <c r="C347" s="58">
        <v>4268</v>
      </c>
      <c r="D347" s="46" t="s">
        <v>380</v>
      </c>
      <c r="E347" s="47">
        <f>SUM(F347:K347)</f>
        <v>60536</v>
      </c>
      <c r="F347" s="178">
        <f>F348+F349+F350+F351</f>
        <v>0</v>
      </c>
      <c r="G347" s="178">
        <f t="shared" ref="G347:K347" si="122">G348+G349+G350+G351</f>
        <v>0</v>
      </c>
      <c r="H347" s="178">
        <f>H348+H349+H350+H351</f>
        <v>0</v>
      </c>
      <c r="I347" s="178">
        <f t="shared" si="122"/>
        <v>55026</v>
      </c>
      <c r="J347" s="178">
        <f t="shared" si="122"/>
        <v>0</v>
      </c>
      <c r="K347" s="227">
        <f t="shared" si="122"/>
        <v>5510</v>
      </c>
    </row>
    <row r="348" spans="1:14" x14ac:dyDescent="0.25">
      <c r="A348" s="230">
        <f t="shared" si="121"/>
        <v>154</v>
      </c>
      <c r="B348" s="60" t="s">
        <v>605</v>
      </c>
      <c r="C348" s="61">
        <v>426811</v>
      </c>
      <c r="D348" s="62" t="s">
        <v>381</v>
      </c>
      <c r="E348" s="63">
        <f t="shared" si="117"/>
        <v>8858</v>
      </c>
      <c r="F348" s="181"/>
      <c r="G348" s="181"/>
      <c r="H348" s="181"/>
      <c r="I348" s="181">
        <f>6924+934</f>
        <v>7858</v>
      </c>
      <c r="J348" s="193"/>
      <c r="K348" s="231">
        <v>1000</v>
      </c>
    </row>
    <row r="349" spans="1:14" x14ac:dyDescent="0.25">
      <c r="A349" s="230">
        <f t="shared" si="121"/>
        <v>155</v>
      </c>
      <c r="B349" s="60" t="s">
        <v>605</v>
      </c>
      <c r="C349" s="61">
        <v>426812</v>
      </c>
      <c r="D349" s="62" t="s">
        <v>382</v>
      </c>
      <c r="E349" s="63">
        <f t="shared" si="117"/>
        <v>1843</v>
      </c>
      <c r="F349" s="181"/>
      <c r="G349" s="181"/>
      <c r="H349" s="181"/>
      <c r="I349" s="181">
        <v>1743</v>
      </c>
      <c r="J349" s="181"/>
      <c r="K349" s="231">
        <v>100</v>
      </c>
      <c r="L349" s="156"/>
    </row>
    <row r="350" spans="1:14" x14ac:dyDescent="0.25">
      <c r="A350" s="230">
        <f t="shared" si="121"/>
        <v>156</v>
      </c>
      <c r="B350" s="60" t="s">
        <v>605</v>
      </c>
      <c r="C350" s="61">
        <v>426813</v>
      </c>
      <c r="D350" s="62" t="s">
        <v>383</v>
      </c>
      <c r="E350" s="63">
        <f t="shared" si="117"/>
        <v>48935</v>
      </c>
      <c r="F350" s="181"/>
      <c r="G350" s="181"/>
      <c r="H350" s="181"/>
      <c r="I350" s="181">
        <v>44625</v>
      </c>
      <c r="J350" s="181"/>
      <c r="K350" s="231">
        <f>4000+310</f>
        <v>4310</v>
      </c>
      <c r="M350" s="156"/>
    </row>
    <row r="351" spans="1:14" x14ac:dyDescent="0.25">
      <c r="A351" s="230">
        <f t="shared" si="121"/>
        <v>157</v>
      </c>
      <c r="B351" s="60" t="s">
        <v>605</v>
      </c>
      <c r="C351" s="61">
        <v>426822</v>
      </c>
      <c r="D351" s="62" t="s">
        <v>384</v>
      </c>
      <c r="E351" s="63">
        <f t="shared" si="117"/>
        <v>900</v>
      </c>
      <c r="F351" s="181"/>
      <c r="G351" s="181"/>
      <c r="H351" s="181"/>
      <c r="I351" s="181">
        <v>800</v>
      </c>
      <c r="J351" s="181"/>
      <c r="K351" s="231">
        <v>100</v>
      </c>
    </row>
    <row r="352" spans="1:14" x14ac:dyDescent="0.25">
      <c r="A352" s="216">
        <f t="shared" si="121"/>
        <v>158</v>
      </c>
      <c r="B352" s="109">
        <v>5240</v>
      </c>
      <c r="C352" s="20">
        <v>4269</v>
      </c>
      <c r="D352" s="21" t="s">
        <v>385</v>
      </c>
      <c r="E352" s="22">
        <f t="shared" si="117"/>
        <v>2800</v>
      </c>
      <c r="F352" s="180">
        <f t="shared" ref="F352:K352" si="123">F353+F354+F355+F356+F357</f>
        <v>0</v>
      </c>
      <c r="G352" s="180">
        <f t="shared" si="123"/>
        <v>0</v>
      </c>
      <c r="H352" s="180">
        <f t="shared" si="123"/>
        <v>0</v>
      </c>
      <c r="I352" s="180">
        <f t="shared" si="123"/>
        <v>2200</v>
      </c>
      <c r="J352" s="180">
        <f t="shared" si="123"/>
        <v>0</v>
      </c>
      <c r="K352" s="229">
        <f t="shared" si="123"/>
        <v>600</v>
      </c>
    </row>
    <row r="353" spans="1:11" x14ac:dyDescent="0.25">
      <c r="A353" s="230">
        <f t="shared" si="121"/>
        <v>159</v>
      </c>
      <c r="B353" s="60"/>
      <c r="C353" s="61">
        <v>426911</v>
      </c>
      <c r="D353" s="62" t="s">
        <v>386</v>
      </c>
      <c r="E353" s="63">
        <f t="shared" si="117"/>
        <v>100</v>
      </c>
      <c r="F353" s="181"/>
      <c r="G353" s="181"/>
      <c r="H353" s="181"/>
      <c r="I353" s="181">
        <v>100</v>
      </c>
      <c r="J353" s="181"/>
      <c r="K353" s="231"/>
    </row>
    <row r="354" spans="1:11" x14ac:dyDescent="0.25">
      <c r="A354" s="230">
        <f t="shared" si="121"/>
        <v>160</v>
      </c>
      <c r="B354" s="60" t="s">
        <v>605</v>
      </c>
      <c r="C354" s="61">
        <v>426912</v>
      </c>
      <c r="D354" s="62" t="s">
        <v>387</v>
      </c>
      <c r="E354" s="63">
        <f t="shared" si="117"/>
        <v>2000</v>
      </c>
      <c r="F354" s="181"/>
      <c r="G354" s="181"/>
      <c r="H354" s="181"/>
      <c r="I354" s="181">
        <v>2000</v>
      </c>
      <c r="J354" s="181"/>
      <c r="K354" s="231"/>
    </row>
    <row r="355" spans="1:11" x14ac:dyDescent="0.25">
      <c r="A355" s="230">
        <f t="shared" si="121"/>
        <v>161</v>
      </c>
      <c r="B355" s="60"/>
      <c r="C355" s="61">
        <v>4269191</v>
      </c>
      <c r="D355" s="62" t="s">
        <v>388</v>
      </c>
      <c r="E355" s="63">
        <f t="shared" si="117"/>
        <v>700</v>
      </c>
      <c r="F355" s="181"/>
      <c r="G355" s="181"/>
      <c r="H355" s="181"/>
      <c r="I355" s="181">
        <v>100</v>
      </c>
      <c r="J355" s="181"/>
      <c r="K355" s="231">
        <v>600</v>
      </c>
    </row>
    <row r="356" spans="1:11" hidden="1" x14ac:dyDescent="0.25">
      <c r="A356" s="216">
        <f t="shared" si="121"/>
        <v>162</v>
      </c>
      <c r="B356" s="49"/>
      <c r="C356" s="53">
        <v>4269192</v>
      </c>
      <c r="D356" s="51" t="s">
        <v>389</v>
      </c>
      <c r="E356" s="52">
        <f t="shared" si="117"/>
        <v>0</v>
      </c>
      <c r="F356" s="174"/>
      <c r="G356" s="174"/>
      <c r="H356" s="174"/>
      <c r="I356" s="174"/>
      <c r="J356" s="174"/>
      <c r="K356" s="220"/>
    </row>
    <row r="357" spans="1:11" hidden="1" x14ac:dyDescent="0.25">
      <c r="A357" s="216">
        <f>A356+1</f>
        <v>163</v>
      </c>
      <c r="B357" s="49"/>
      <c r="C357" s="50">
        <v>4269193</v>
      </c>
      <c r="D357" s="51" t="s">
        <v>390</v>
      </c>
      <c r="E357" s="52">
        <f t="shared" si="117"/>
        <v>0</v>
      </c>
      <c r="F357" s="174"/>
      <c r="G357" s="174"/>
      <c r="H357" s="174"/>
      <c r="I357" s="174"/>
      <c r="J357" s="174"/>
      <c r="K357" s="220"/>
    </row>
    <row r="358" spans="1:11" ht="25.5" hidden="1" x14ac:dyDescent="0.25">
      <c r="A358" s="216">
        <f t="shared" ref="A358:B373" si="124">A357+1</f>
        <v>164</v>
      </c>
      <c r="B358" s="40">
        <v>5241</v>
      </c>
      <c r="C358" s="20">
        <v>4300</v>
      </c>
      <c r="D358" s="162" t="s">
        <v>619</v>
      </c>
      <c r="E358" s="110">
        <f t="shared" si="117"/>
        <v>0</v>
      </c>
      <c r="F358" s="194">
        <f t="shared" ref="F358:K358" si="125">F359+F363+F365+F367+F371</f>
        <v>0</v>
      </c>
      <c r="G358" s="194">
        <f t="shared" si="125"/>
        <v>0</v>
      </c>
      <c r="H358" s="194">
        <f t="shared" si="125"/>
        <v>0</v>
      </c>
      <c r="I358" s="194">
        <f t="shared" si="125"/>
        <v>0</v>
      </c>
      <c r="J358" s="194">
        <f t="shared" si="125"/>
        <v>0</v>
      </c>
      <c r="K358" s="243">
        <f t="shared" si="125"/>
        <v>0</v>
      </c>
    </row>
    <row r="359" spans="1:11" hidden="1" x14ac:dyDescent="0.25">
      <c r="A359" s="216">
        <f t="shared" si="124"/>
        <v>165</v>
      </c>
      <c r="B359" s="40">
        <v>5242</v>
      </c>
      <c r="C359" s="20">
        <v>4310</v>
      </c>
      <c r="D359" s="162" t="s">
        <v>620</v>
      </c>
      <c r="E359" s="22">
        <f t="shared" si="117"/>
        <v>0</v>
      </c>
      <c r="F359" s="171">
        <f>F360+F361+F362</f>
        <v>0</v>
      </c>
      <c r="G359" s="171">
        <f t="shared" ref="G359:K359" si="126">G360+G361+G362</f>
        <v>0</v>
      </c>
      <c r="H359" s="171">
        <f t="shared" si="126"/>
        <v>0</v>
      </c>
      <c r="I359" s="171">
        <f t="shared" si="126"/>
        <v>0</v>
      </c>
      <c r="J359" s="171">
        <f t="shared" si="126"/>
        <v>0</v>
      </c>
      <c r="K359" s="217">
        <f t="shared" si="126"/>
        <v>0</v>
      </c>
    </row>
    <row r="360" spans="1:11" hidden="1" x14ac:dyDescent="0.25">
      <c r="A360" s="230">
        <f t="shared" si="124"/>
        <v>166</v>
      </c>
      <c r="B360" s="73">
        <f>B359+1</f>
        <v>5243</v>
      </c>
      <c r="C360" s="111">
        <v>4311</v>
      </c>
      <c r="D360" s="75" t="s">
        <v>391</v>
      </c>
      <c r="E360" s="78">
        <f t="shared" si="117"/>
        <v>0</v>
      </c>
      <c r="F360" s="185"/>
      <c r="G360" s="185"/>
      <c r="H360" s="185"/>
      <c r="I360" s="185"/>
      <c r="J360" s="185"/>
      <c r="K360" s="236"/>
    </row>
    <row r="361" spans="1:11" hidden="1" x14ac:dyDescent="0.25">
      <c r="A361" s="230">
        <f t="shared" si="124"/>
        <v>167</v>
      </c>
      <c r="B361" s="73">
        <f t="shared" si="124"/>
        <v>5244</v>
      </c>
      <c r="C361" s="111">
        <v>4312</v>
      </c>
      <c r="D361" s="75" t="s">
        <v>392</v>
      </c>
      <c r="E361" s="78">
        <f t="shared" si="117"/>
        <v>0</v>
      </c>
      <c r="F361" s="185"/>
      <c r="G361" s="185"/>
      <c r="H361" s="185"/>
      <c r="I361" s="185"/>
      <c r="J361" s="185"/>
      <c r="K361" s="236"/>
    </row>
    <row r="362" spans="1:11" hidden="1" x14ac:dyDescent="0.25">
      <c r="A362" s="230">
        <f t="shared" si="124"/>
        <v>168</v>
      </c>
      <c r="B362" s="73">
        <f t="shared" si="124"/>
        <v>5245</v>
      </c>
      <c r="C362" s="111">
        <v>4313</v>
      </c>
      <c r="D362" s="75" t="s">
        <v>393</v>
      </c>
      <c r="E362" s="78">
        <f t="shared" si="117"/>
        <v>0</v>
      </c>
      <c r="F362" s="185"/>
      <c r="G362" s="185"/>
      <c r="H362" s="185"/>
      <c r="I362" s="185"/>
      <c r="J362" s="185"/>
      <c r="K362" s="236"/>
    </row>
    <row r="363" spans="1:11" hidden="1" x14ac:dyDescent="0.25">
      <c r="A363" s="216">
        <f t="shared" si="124"/>
        <v>169</v>
      </c>
      <c r="B363" s="40">
        <f t="shared" si="124"/>
        <v>5246</v>
      </c>
      <c r="C363" s="20">
        <v>4320</v>
      </c>
      <c r="D363" s="21" t="s">
        <v>394</v>
      </c>
      <c r="E363" s="22">
        <f t="shared" si="117"/>
        <v>0</v>
      </c>
      <c r="F363" s="171">
        <f t="shared" ref="F363:K363" si="127">F364</f>
        <v>0</v>
      </c>
      <c r="G363" s="171">
        <f t="shared" si="127"/>
        <v>0</v>
      </c>
      <c r="H363" s="171">
        <f t="shared" si="127"/>
        <v>0</v>
      </c>
      <c r="I363" s="171">
        <f t="shared" si="127"/>
        <v>0</v>
      </c>
      <c r="J363" s="171">
        <f t="shared" si="127"/>
        <v>0</v>
      </c>
      <c r="K363" s="217">
        <f t="shared" si="127"/>
        <v>0</v>
      </c>
    </row>
    <row r="364" spans="1:11" hidden="1" x14ac:dyDescent="0.25">
      <c r="A364" s="216">
        <f t="shared" si="124"/>
        <v>170</v>
      </c>
      <c r="B364" s="41">
        <f t="shared" si="124"/>
        <v>5247</v>
      </c>
      <c r="C364" s="26">
        <v>4321</v>
      </c>
      <c r="D364" s="27" t="s">
        <v>395</v>
      </c>
      <c r="E364" s="43">
        <f t="shared" si="117"/>
        <v>0</v>
      </c>
      <c r="F364" s="172"/>
      <c r="G364" s="172"/>
      <c r="H364" s="172"/>
      <c r="I364" s="172"/>
      <c r="J364" s="172"/>
      <c r="K364" s="218"/>
    </row>
    <row r="365" spans="1:11" hidden="1" x14ac:dyDescent="0.25">
      <c r="A365" s="216">
        <f t="shared" si="124"/>
        <v>171</v>
      </c>
      <c r="B365" s="40">
        <f t="shared" si="124"/>
        <v>5248</v>
      </c>
      <c r="C365" s="20">
        <v>4330</v>
      </c>
      <c r="D365" s="21" t="s">
        <v>396</v>
      </c>
      <c r="E365" s="22">
        <f t="shared" si="117"/>
        <v>0</v>
      </c>
      <c r="F365" s="171">
        <f t="shared" ref="F365:K365" si="128">F366</f>
        <v>0</v>
      </c>
      <c r="G365" s="171">
        <f t="shared" si="128"/>
        <v>0</v>
      </c>
      <c r="H365" s="171">
        <f t="shared" si="128"/>
        <v>0</v>
      </c>
      <c r="I365" s="171">
        <f t="shared" si="128"/>
        <v>0</v>
      </c>
      <c r="J365" s="171">
        <f t="shared" si="128"/>
        <v>0</v>
      </c>
      <c r="K365" s="217">
        <f t="shared" si="128"/>
        <v>0</v>
      </c>
    </row>
    <row r="366" spans="1:11" hidden="1" x14ac:dyDescent="0.25">
      <c r="A366" s="216">
        <f t="shared" si="124"/>
        <v>172</v>
      </c>
      <c r="B366" s="41">
        <f t="shared" si="124"/>
        <v>5249</v>
      </c>
      <c r="C366" s="26">
        <v>4331</v>
      </c>
      <c r="D366" s="27" t="s">
        <v>397</v>
      </c>
      <c r="E366" s="43">
        <f t="shared" si="117"/>
        <v>0</v>
      </c>
      <c r="F366" s="172"/>
      <c r="G366" s="172"/>
      <c r="H366" s="172"/>
      <c r="I366" s="172"/>
      <c r="J366" s="172"/>
      <c r="K366" s="218"/>
    </row>
    <row r="367" spans="1:11" hidden="1" x14ac:dyDescent="0.25">
      <c r="A367" s="216">
        <f t="shared" si="124"/>
        <v>173</v>
      </c>
      <c r="B367" s="40">
        <f t="shared" si="124"/>
        <v>5250</v>
      </c>
      <c r="C367" s="20">
        <v>4340</v>
      </c>
      <c r="D367" s="21" t="s">
        <v>398</v>
      </c>
      <c r="E367" s="22">
        <f t="shared" si="117"/>
        <v>0</v>
      </c>
      <c r="F367" s="171">
        <f t="shared" ref="F367:K367" si="129">F368+F369+F370</f>
        <v>0</v>
      </c>
      <c r="G367" s="171">
        <f t="shared" si="129"/>
        <v>0</v>
      </c>
      <c r="H367" s="171">
        <f t="shared" si="129"/>
        <v>0</v>
      </c>
      <c r="I367" s="171">
        <f t="shared" si="129"/>
        <v>0</v>
      </c>
      <c r="J367" s="171">
        <f t="shared" si="129"/>
        <v>0</v>
      </c>
      <c r="K367" s="217">
        <f t="shared" si="129"/>
        <v>0</v>
      </c>
    </row>
    <row r="368" spans="1:11" hidden="1" x14ac:dyDescent="0.25">
      <c r="A368" s="216">
        <f t="shared" si="124"/>
        <v>174</v>
      </c>
      <c r="B368" s="41">
        <f t="shared" si="124"/>
        <v>5251</v>
      </c>
      <c r="C368" s="26">
        <v>4341</v>
      </c>
      <c r="D368" s="27" t="s">
        <v>399</v>
      </c>
      <c r="E368" s="43">
        <f t="shared" si="117"/>
        <v>0</v>
      </c>
      <c r="F368" s="172"/>
      <c r="G368" s="172"/>
      <c r="H368" s="172"/>
      <c r="I368" s="172"/>
      <c r="J368" s="172"/>
      <c r="K368" s="218"/>
    </row>
    <row r="369" spans="1:11" hidden="1" x14ac:dyDescent="0.25">
      <c r="A369" s="216">
        <f t="shared" si="124"/>
        <v>175</v>
      </c>
      <c r="B369" s="41">
        <f t="shared" si="124"/>
        <v>5252</v>
      </c>
      <c r="C369" s="26">
        <v>4342</v>
      </c>
      <c r="D369" s="27" t="s">
        <v>400</v>
      </c>
      <c r="E369" s="43">
        <f t="shared" si="117"/>
        <v>0</v>
      </c>
      <c r="F369" s="172"/>
      <c r="G369" s="172"/>
      <c r="H369" s="172"/>
      <c r="I369" s="172"/>
      <c r="J369" s="172"/>
      <c r="K369" s="218"/>
    </row>
    <row r="370" spans="1:11" hidden="1" x14ac:dyDescent="0.25">
      <c r="A370" s="216">
        <f t="shared" si="124"/>
        <v>176</v>
      </c>
      <c r="B370" s="41">
        <f t="shared" si="124"/>
        <v>5253</v>
      </c>
      <c r="C370" s="26">
        <v>4343</v>
      </c>
      <c r="D370" s="27" t="s">
        <v>401</v>
      </c>
      <c r="E370" s="43">
        <f t="shared" si="117"/>
        <v>0</v>
      </c>
      <c r="F370" s="172"/>
      <c r="G370" s="172"/>
      <c r="H370" s="172"/>
      <c r="I370" s="172"/>
      <c r="J370" s="172"/>
      <c r="K370" s="218"/>
    </row>
    <row r="371" spans="1:11" hidden="1" x14ac:dyDescent="0.25">
      <c r="A371" s="216">
        <f t="shared" si="124"/>
        <v>177</v>
      </c>
      <c r="B371" s="40">
        <f t="shared" si="124"/>
        <v>5254</v>
      </c>
      <c r="C371" s="20">
        <v>4350</v>
      </c>
      <c r="D371" s="21" t="s">
        <v>402</v>
      </c>
      <c r="E371" s="22">
        <f t="shared" si="117"/>
        <v>0</v>
      </c>
      <c r="F371" s="171">
        <f t="shared" ref="F371:K371" si="130">F372</f>
        <v>0</v>
      </c>
      <c r="G371" s="171">
        <f t="shared" si="130"/>
        <v>0</v>
      </c>
      <c r="H371" s="171">
        <f t="shared" si="130"/>
        <v>0</v>
      </c>
      <c r="I371" s="171">
        <f t="shared" si="130"/>
        <v>0</v>
      </c>
      <c r="J371" s="171">
        <f t="shared" si="130"/>
        <v>0</v>
      </c>
      <c r="K371" s="217">
        <f t="shared" si="130"/>
        <v>0</v>
      </c>
    </row>
    <row r="372" spans="1:11" hidden="1" x14ac:dyDescent="0.25">
      <c r="A372" s="216">
        <f t="shared" si="124"/>
        <v>178</v>
      </c>
      <c r="B372" s="41">
        <f t="shared" si="124"/>
        <v>5255</v>
      </c>
      <c r="C372" s="112">
        <v>4351</v>
      </c>
      <c r="D372" s="42" t="s">
        <v>403</v>
      </c>
      <c r="E372" s="43">
        <f t="shared" si="117"/>
        <v>0</v>
      </c>
      <c r="F372" s="172"/>
      <c r="G372" s="172"/>
      <c r="H372" s="172"/>
      <c r="I372" s="172"/>
      <c r="J372" s="172"/>
      <c r="K372" s="218"/>
    </row>
    <row r="373" spans="1:11" ht="27" x14ac:dyDescent="0.25">
      <c r="A373" s="216">
        <f t="shared" si="124"/>
        <v>179</v>
      </c>
      <c r="B373" s="40">
        <f t="shared" si="124"/>
        <v>5256</v>
      </c>
      <c r="C373" s="20">
        <v>4400</v>
      </c>
      <c r="D373" s="165" t="s">
        <v>622</v>
      </c>
      <c r="E373" s="22">
        <f>SUM(F373:K373)</f>
        <v>450</v>
      </c>
      <c r="F373" s="171">
        <f>F374+F384+F391+F393</f>
        <v>0</v>
      </c>
      <c r="G373" s="171">
        <f t="shared" ref="G373:K373" si="131">G374+G384+G391+G393</f>
        <v>0</v>
      </c>
      <c r="H373" s="171">
        <f t="shared" si="131"/>
        <v>0</v>
      </c>
      <c r="I373" s="171">
        <f t="shared" si="131"/>
        <v>0</v>
      </c>
      <c r="J373" s="171">
        <f t="shared" si="131"/>
        <v>0</v>
      </c>
      <c r="K373" s="217">
        <f t="shared" si="131"/>
        <v>450</v>
      </c>
    </row>
    <row r="374" spans="1:11" hidden="1" x14ac:dyDescent="0.25">
      <c r="A374" s="216">
        <f t="shared" ref="A374:B389" si="132">A373+1</f>
        <v>180</v>
      </c>
      <c r="B374" s="40">
        <f t="shared" si="132"/>
        <v>5257</v>
      </c>
      <c r="C374" s="20">
        <v>4410</v>
      </c>
      <c r="D374" s="21" t="s">
        <v>404</v>
      </c>
      <c r="E374" s="22">
        <f t="shared" si="117"/>
        <v>0</v>
      </c>
      <c r="F374" s="171">
        <f>SUM(F375:F383)</f>
        <v>0</v>
      </c>
      <c r="G374" s="171">
        <f t="shared" ref="G374:K374" si="133">SUM(G375:G383)</f>
        <v>0</v>
      </c>
      <c r="H374" s="171">
        <f t="shared" si="133"/>
        <v>0</v>
      </c>
      <c r="I374" s="171">
        <f t="shared" si="133"/>
        <v>0</v>
      </c>
      <c r="J374" s="171">
        <f t="shared" si="133"/>
        <v>0</v>
      </c>
      <c r="K374" s="217">
        <f t="shared" si="133"/>
        <v>0</v>
      </c>
    </row>
    <row r="375" spans="1:11" hidden="1" x14ac:dyDescent="0.25">
      <c r="A375" s="216">
        <f t="shared" si="132"/>
        <v>181</v>
      </c>
      <c r="B375" s="41">
        <f t="shared" si="132"/>
        <v>5258</v>
      </c>
      <c r="C375" s="26">
        <v>4411</v>
      </c>
      <c r="D375" s="27" t="s">
        <v>405</v>
      </c>
      <c r="E375" s="43">
        <f t="shared" si="117"/>
        <v>0</v>
      </c>
      <c r="F375" s="172"/>
      <c r="G375" s="172"/>
      <c r="H375" s="172"/>
      <c r="I375" s="172"/>
      <c r="J375" s="172"/>
      <c r="K375" s="218"/>
    </row>
    <row r="376" spans="1:11" hidden="1" x14ac:dyDescent="0.25">
      <c r="A376" s="216">
        <f t="shared" si="132"/>
        <v>182</v>
      </c>
      <c r="B376" s="41">
        <f t="shared" si="132"/>
        <v>5259</v>
      </c>
      <c r="C376" s="26">
        <v>4412</v>
      </c>
      <c r="D376" s="27" t="s">
        <v>406</v>
      </c>
      <c r="E376" s="43">
        <f t="shared" si="117"/>
        <v>0</v>
      </c>
      <c r="F376" s="172"/>
      <c r="G376" s="172"/>
      <c r="H376" s="172"/>
      <c r="I376" s="172"/>
      <c r="J376" s="172"/>
      <c r="K376" s="218"/>
    </row>
    <row r="377" spans="1:11" hidden="1" x14ac:dyDescent="0.25">
      <c r="A377" s="216">
        <f t="shared" si="132"/>
        <v>183</v>
      </c>
      <c r="B377" s="41">
        <f t="shared" si="132"/>
        <v>5260</v>
      </c>
      <c r="C377" s="26">
        <v>4413</v>
      </c>
      <c r="D377" s="27" t="s">
        <v>407</v>
      </c>
      <c r="E377" s="43">
        <f t="shared" si="117"/>
        <v>0</v>
      </c>
      <c r="F377" s="172"/>
      <c r="G377" s="172"/>
      <c r="H377" s="172"/>
      <c r="I377" s="172"/>
      <c r="J377" s="172"/>
      <c r="K377" s="218"/>
    </row>
    <row r="378" spans="1:11" hidden="1" x14ac:dyDescent="0.25">
      <c r="A378" s="216">
        <f t="shared" si="132"/>
        <v>184</v>
      </c>
      <c r="B378" s="41">
        <f t="shared" si="132"/>
        <v>5261</v>
      </c>
      <c r="C378" s="26">
        <v>4414</v>
      </c>
      <c r="D378" s="27" t="s">
        <v>408</v>
      </c>
      <c r="E378" s="43">
        <f t="shared" si="117"/>
        <v>0</v>
      </c>
      <c r="F378" s="172"/>
      <c r="G378" s="172"/>
      <c r="H378" s="172"/>
      <c r="I378" s="172"/>
      <c r="J378" s="172"/>
      <c r="K378" s="218"/>
    </row>
    <row r="379" spans="1:11" hidden="1" x14ac:dyDescent="0.25">
      <c r="A379" s="216">
        <f t="shared" si="132"/>
        <v>185</v>
      </c>
      <c r="B379" s="41">
        <f t="shared" si="132"/>
        <v>5262</v>
      </c>
      <c r="C379" s="26">
        <v>4415</v>
      </c>
      <c r="D379" s="27" t="s">
        <v>409</v>
      </c>
      <c r="E379" s="43">
        <f t="shared" si="117"/>
        <v>0</v>
      </c>
      <c r="F379" s="172"/>
      <c r="G379" s="172"/>
      <c r="H379" s="172"/>
      <c r="I379" s="172"/>
      <c r="J379" s="172"/>
      <c r="K379" s="218"/>
    </row>
    <row r="380" spans="1:11" hidden="1" x14ac:dyDescent="0.25">
      <c r="A380" s="216">
        <f t="shared" si="132"/>
        <v>186</v>
      </c>
      <c r="B380" s="41">
        <f t="shared" si="132"/>
        <v>5263</v>
      </c>
      <c r="C380" s="26">
        <v>4416</v>
      </c>
      <c r="D380" s="27" t="s">
        <v>410</v>
      </c>
      <c r="E380" s="43">
        <f t="shared" si="117"/>
        <v>0</v>
      </c>
      <c r="F380" s="172"/>
      <c r="G380" s="172"/>
      <c r="H380" s="172"/>
      <c r="I380" s="172"/>
      <c r="J380" s="172"/>
      <c r="K380" s="218"/>
    </row>
    <row r="381" spans="1:11" hidden="1" x14ac:dyDescent="0.25">
      <c r="A381" s="216">
        <f t="shared" si="132"/>
        <v>187</v>
      </c>
      <c r="B381" s="41">
        <f t="shared" si="132"/>
        <v>5264</v>
      </c>
      <c r="C381" s="26">
        <v>4417</v>
      </c>
      <c r="D381" s="27" t="s">
        <v>411</v>
      </c>
      <c r="E381" s="43">
        <f t="shared" si="117"/>
        <v>0</v>
      </c>
      <c r="F381" s="172"/>
      <c r="G381" s="172"/>
      <c r="H381" s="172"/>
      <c r="I381" s="172"/>
      <c r="J381" s="172"/>
      <c r="K381" s="218"/>
    </row>
    <row r="382" spans="1:11" hidden="1" x14ac:dyDescent="0.25">
      <c r="A382" s="216">
        <f t="shared" si="132"/>
        <v>188</v>
      </c>
      <c r="B382" s="41">
        <f t="shared" si="132"/>
        <v>5265</v>
      </c>
      <c r="C382" s="26">
        <v>4418</v>
      </c>
      <c r="D382" s="27" t="s">
        <v>412</v>
      </c>
      <c r="E382" s="43">
        <f t="shared" si="117"/>
        <v>0</v>
      </c>
      <c r="F382" s="172"/>
      <c r="G382" s="172"/>
      <c r="H382" s="172"/>
      <c r="I382" s="172"/>
      <c r="J382" s="172"/>
      <c r="K382" s="218"/>
    </row>
    <row r="383" spans="1:11" hidden="1" x14ac:dyDescent="0.25">
      <c r="A383" s="216">
        <f t="shared" si="132"/>
        <v>189</v>
      </c>
      <c r="B383" s="41">
        <f t="shared" si="132"/>
        <v>5266</v>
      </c>
      <c r="C383" s="26">
        <v>4419</v>
      </c>
      <c r="D383" s="27" t="s">
        <v>145</v>
      </c>
      <c r="E383" s="43">
        <f t="shared" si="117"/>
        <v>0</v>
      </c>
      <c r="F383" s="172"/>
      <c r="G383" s="172"/>
      <c r="H383" s="172"/>
      <c r="I383" s="172"/>
      <c r="J383" s="172"/>
      <c r="K383" s="218"/>
    </row>
    <row r="384" spans="1:11" hidden="1" x14ac:dyDescent="0.25">
      <c r="A384" s="216">
        <f t="shared" si="132"/>
        <v>190</v>
      </c>
      <c r="B384" s="40">
        <f t="shared" si="132"/>
        <v>5267</v>
      </c>
      <c r="C384" s="20">
        <v>4420</v>
      </c>
      <c r="D384" s="21" t="s">
        <v>413</v>
      </c>
      <c r="E384" s="22">
        <f t="shared" si="117"/>
        <v>0</v>
      </c>
      <c r="F384" s="171">
        <f>SUM(F385:F390)</f>
        <v>0</v>
      </c>
      <c r="G384" s="171">
        <f t="shared" ref="G384:K384" si="134">SUM(G385:G390)</f>
        <v>0</v>
      </c>
      <c r="H384" s="171">
        <f t="shared" si="134"/>
        <v>0</v>
      </c>
      <c r="I384" s="171">
        <f>SUM(I385:I390)</f>
        <v>0</v>
      </c>
      <c r="J384" s="171">
        <f t="shared" si="134"/>
        <v>0</v>
      </c>
      <c r="K384" s="217">
        <f t="shared" si="134"/>
        <v>0</v>
      </c>
    </row>
    <row r="385" spans="1:11" hidden="1" x14ac:dyDescent="0.25">
      <c r="A385" s="216">
        <f t="shared" si="132"/>
        <v>191</v>
      </c>
      <c r="B385" s="41">
        <f t="shared" si="132"/>
        <v>5268</v>
      </c>
      <c r="C385" s="26">
        <v>4421</v>
      </c>
      <c r="D385" s="27" t="s">
        <v>414</v>
      </c>
      <c r="E385" s="43">
        <f t="shared" si="117"/>
        <v>0</v>
      </c>
      <c r="F385" s="172"/>
      <c r="G385" s="172"/>
      <c r="H385" s="172"/>
      <c r="I385" s="172"/>
      <c r="J385" s="172"/>
      <c r="K385" s="218"/>
    </row>
    <row r="386" spans="1:11" hidden="1" x14ac:dyDescent="0.25">
      <c r="A386" s="216">
        <f t="shared" si="132"/>
        <v>192</v>
      </c>
      <c r="B386" s="41">
        <f t="shared" si="132"/>
        <v>5269</v>
      </c>
      <c r="C386" s="26">
        <v>4422</v>
      </c>
      <c r="D386" s="27" t="s">
        <v>415</v>
      </c>
      <c r="E386" s="43">
        <f t="shared" si="117"/>
        <v>0</v>
      </c>
      <c r="F386" s="172"/>
      <c r="G386" s="172"/>
      <c r="H386" s="172"/>
      <c r="I386" s="172"/>
      <c r="J386" s="172"/>
      <c r="K386" s="218"/>
    </row>
    <row r="387" spans="1:11" hidden="1" x14ac:dyDescent="0.25">
      <c r="A387" s="216">
        <f t="shared" si="132"/>
        <v>193</v>
      </c>
      <c r="B387" s="41">
        <f t="shared" si="132"/>
        <v>5270</v>
      </c>
      <c r="C387" s="26">
        <v>4423</v>
      </c>
      <c r="D387" s="27" t="s">
        <v>416</v>
      </c>
      <c r="E387" s="43">
        <f t="shared" si="117"/>
        <v>0</v>
      </c>
      <c r="F387" s="172"/>
      <c r="G387" s="172"/>
      <c r="H387" s="172"/>
      <c r="I387" s="172"/>
      <c r="J387" s="172"/>
      <c r="K387" s="218"/>
    </row>
    <row r="388" spans="1:11" hidden="1" x14ac:dyDescent="0.25">
      <c r="A388" s="216">
        <f t="shared" si="132"/>
        <v>194</v>
      </c>
      <c r="B388" s="41">
        <f t="shared" si="132"/>
        <v>5271</v>
      </c>
      <c r="C388" s="26">
        <v>4424</v>
      </c>
      <c r="D388" s="27" t="s">
        <v>417</v>
      </c>
      <c r="E388" s="43">
        <f t="shared" si="117"/>
        <v>0</v>
      </c>
      <c r="F388" s="172"/>
      <c r="G388" s="172"/>
      <c r="H388" s="172"/>
      <c r="I388" s="172"/>
      <c r="J388" s="172"/>
      <c r="K388" s="218"/>
    </row>
    <row r="389" spans="1:11" hidden="1" x14ac:dyDescent="0.25">
      <c r="A389" s="216">
        <f t="shared" si="132"/>
        <v>195</v>
      </c>
      <c r="B389" s="41">
        <f t="shared" si="132"/>
        <v>5272</v>
      </c>
      <c r="C389" s="26">
        <v>4425</v>
      </c>
      <c r="D389" s="27" t="s">
        <v>418</v>
      </c>
      <c r="E389" s="43">
        <f t="shared" si="117"/>
        <v>0</v>
      </c>
      <c r="F389" s="172"/>
      <c r="G389" s="172"/>
      <c r="H389" s="172"/>
      <c r="I389" s="172"/>
      <c r="J389" s="172"/>
      <c r="K389" s="218"/>
    </row>
    <row r="390" spans="1:11" hidden="1" x14ac:dyDescent="0.25">
      <c r="A390" s="216">
        <f t="shared" ref="A390:B405" si="135">A389+1</f>
        <v>196</v>
      </c>
      <c r="B390" s="41">
        <f t="shared" si="135"/>
        <v>5273</v>
      </c>
      <c r="C390" s="26">
        <v>4426</v>
      </c>
      <c r="D390" s="27" t="s">
        <v>419</v>
      </c>
      <c r="E390" s="43">
        <f t="shared" ref="E390:E445" si="136">SUM(F390:K390)</f>
        <v>0</v>
      </c>
      <c r="F390" s="172"/>
      <c r="G390" s="172"/>
      <c r="H390" s="172"/>
      <c r="I390" s="172"/>
      <c r="J390" s="172"/>
      <c r="K390" s="218"/>
    </row>
    <row r="391" spans="1:11" hidden="1" x14ac:dyDescent="0.25">
      <c r="A391" s="216">
        <f t="shared" si="135"/>
        <v>197</v>
      </c>
      <c r="B391" s="40">
        <f t="shared" si="135"/>
        <v>5274</v>
      </c>
      <c r="C391" s="20">
        <v>4430</v>
      </c>
      <c r="D391" s="21" t="s">
        <v>420</v>
      </c>
      <c r="E391" s="22">
        <f t="shared" si="136"/>
        <v>0</v>
      </c>
      <c r="F391" s="171">
        <f t="shared" ref="F391:K391" si="137">F392</f>
        <v>0</v>
      </c>
      <c r="G391" s="171">
        <f t="shared" si="137"/>
        <v>0</v>
      </c>
      <c r="H391" s="171">
        <f t="shared" si="137"/>
        <v>0</v>
      </c>
      <c r="I391" s="171">
        <f>I392</f>
        <v>0</v>
      </c>
      <c r="J391" s="171">
        <f t="shared" si="137"/>
        <v>0</v>
      </c>
      <c r="K391" s="217">
        <f t="shared" si="137"/>
        <v>0</v>
      </c>
    </row>
    <row r="392" spans="1:11" hidden="1" x14ac:dyDescent="0.25">
      <c r="A392" s="216">
        <f t="shared" si="135"/>
        <v>198</v>
      </c>
      <c r="B392" s="41">
        <f t="shared" si="135"/>
        <v>5275</v>
      </c>
      <c r="C392" s="26">
        <v>4431</v>
      </c>
      <c r="D392" s="27" t="s">
        <v>421</v>
      </c>
      <c r="E392" s="43">
        <f t="shared" si="136"/>
        <v>0</v>
      </c>
      <c r="F392" s="172"/>
      <c r="G392" s="172"/>
      <c r="H392" s="172"/>
      <c r="I392" s="172"/>
      <c r="J392" s="172"/>
      <c r="K392" s="218"/>
    </row>
    <row r="393" spans="1:11" x14ac:dyDescent="0.25">
      <c r="A393" s="216">
        <f t="shared" si="135"/>
        <v>199</v>
      </c>
      <c r="B393" s="40">
        <f t="shared" si="135"/>
        <v>5276</v>
      </c>
      <c r="C393" s="20">
        <v>4440</v>
      </c>
      <c r="D393" s="162" t="s">
        <v>623</v>
      </c>
      <c r="E393" s="22">
        <f t="shared" si="136"/>
        <v>450</v>
      </c>
      <c r="F393" s="171">
        <f>SUM(F394:F396)</f>
        <v>0</v>
      </c>
      <c r="G393" s="171">
        <f t="shared" ref="G393:K393" si="138">SUM(G394:G396)</f>
        <v>0</v>
      </c>
      <c r="H393" s="171">
        <f t="shared" si="138"/>
        <v>0</v>
      </c>
      <c r="I393" s="171">
        <f t="shared" si="138"/>
        <v>0</v>
      </c>
      <c r="J393" s="171">
        <f t="shared" si="138"/>
        <v>0</v>
      </c>
      <c r="K393" s="217">
        <f t="shared" si="138"/>
        <v>450</v>
      </c>
    </row>
    <row r="394" spans="1:11" x14ac:dyDescent="0.25">
      <c r="A394" s="230">
        <f t="shared" si="135"/>
        <v>200</v>
      </c>
      <c r="B394" s="60">
        <f t="shared" si="135"/>
        <v>5277</v>
      </c>
      <c r="C394" s="81">
        <v>4441</v>
      </c>
      <c r="D394" s="82" t="s">
        <v>422</v>
      </c>
      <c r="E394" s="63">
        <f t="shared" si="136"/>
        <v>250</v>
      </c>
      <c r="F394" s="181"/>
      <c r="G394" s="181"/>
      <c r="H394" s="181"/>
      <c r="I394" s="181"/>
      <c r="J394" s="181"/>
      <c r="K394" s="231">
        <v>250</v>
      </c>
    </row>
    <row r="395" spans="1:11" x14ac:dyDescent="0.25">
      <c r="A395" s="230">
        <f t="shared" si="135"/>
        <v>201</v>
      </c>
      <c r="B395" s="60">
        <f t="shared" si="135"/>
        <v>5278</v>
      </c>
      <c r="C395" s="81">
        <v>4442</v>
      </c>
      <c r="D395" s="82" t="s">
        <v>423</v>
      </c>
      <c r="E395" s="63">
        <f t="shared" si="136"/>
        <v>200</v>
      </c>
      <c r="F395" s="181"/>
      <c r="G395" s="181"/>
      <c r="H395" s="181"/>
      <c r="I395" s="181"/>
      <c r="J395" s="181"/>
      <c r="K395" s="231">
        <v>200</v>
      </c>
    </row>
    <row r="396" spans="1:11" hidden="1" x14ac:dyDescent="0.25">
      <c r="A396" s="216">
        <f t="shared" si="135"/>
        <v>202</v>
      </c>
      <c r="B396" s="60">
        <f t="shared" si="135"/>
        <v>5279</v>
      </c>
      <c r="C396" s="113">
        <v>4443</v>
      </c>
      <c r="D396" s="82" t="s">
        <v>424</v>
      </c>
      <c r="E396" s="63">
        <f t="shared" si="136"/>
        <v>0</v>
      </c>
      <c r="F396" s="181"/>
      <c r="G396" s="181"/>
      <c r="H396" s="181"/>
      <c r="I396" s="181"/>
      <c r="J396" s="181"/>
      <c r="K396" s="231"/>
    </row>
    <row r="397" spans="1:11" hidden="1" x14ac:dyDescent="0.25">
      <c r="A397" s="216">
        <f t="shared" si="135"/>
        <v>203</v>
      </c>
      <c r="B397" s="40">
        <f t="shared" si="135"/>
        <v>5280</v>
      </c>
      <c r="C397" s="20">
        <v>4500</v>
      </c>
      <c r="D397" s="21" t="s">
        <v>425</v>
      </c>
      <c r="E397" s="22">
        <f>SUM(F397:K397)</f>
        <v>0</v>
      </c>
      <c r="F397" s="171">
        <f>F398+F401+F404+F407</f>
        <v>0</v>
      </c>
      <c r="G397" s="171">
        <f t="shared" ref="G397:K397" si="139">G398+G401+G404+G407</f>
        <v>0</v>
      </c>
      <c r="H397" s="171">
        <f t="shared" si="139"/>
        <v>0</v>
      </c>
      <c r="I397" s="171">
        <f t="shared" si="139"/>
        <v>0</v>
      </c>
      <c r="J397" s="171">
        <f t="shared" si="139"/>
        <v>0</v>
      </c>
      <c r="K397" s="217">
        <f t="shared" si="139"/>
        <v>0</v>
      </c>
    </row>
    <row r="398" spans="1:11" ht="45" hidden="1" x14ac:dyDescent="0.25">
      <c r="A398" s="216">
        <f t="shared" si="135"/>
        <v>204</v>
      </c>
      <c r="B398" s="40">
        <f t="shared" si="135"/>
        <v>5281</v>
      </c>
      <c r="C398" s="20">
        <v>4510</v>
      </c>
      <c r="D398" s="21" t="s">
        <v>426</v>
      </c>
      <c r="E398" s="22">
        <f t="shared" si="136"/>
        <v>0</v>
      </c>
      <c r="F398" s="171">
        <f t="shared" ref="F398:K398" si="140">F399+F400</f>
        <v>0</v>
      </c>
      <c r="G398" s="171">
        <f t="shared" si="140"/>
        <v>0</v>
      </c>
      <c r="H398" s="171">
        <f t="shared" si="140"/>
        <v>0</v>
      </c>
      <c r="I398" s="171">
        <f>I399+I400</f>
        <v>0</v>
      </c>
      <c r="J398" s="171">
        <f t="shared" si="140"/>
        <v>0</v>
      </c>
      <c r="K398" s="217">
        <f t="shared" si="140"/>
        <v>0</v>
      </c>
    </row>
    <row r="399" spans="1:11" ht="30" hidden="1" x14ac:dyDescent="0.25">
      <c r="A399" s="216">
        <f t="shared" si="135"/>
        <v>205</v>
      </c>
      <c r="B399" s="41">
        <f t="shared" si="135"/>
        <v>5282</v>
      </c>
      <c r="C399" s="26">
        <v>4511</v>
      </c>
      <c r="D399" s="27" t="s">
        <v>427</v>
      </c>
      <c r="E399" s="43">
        <f t="shared" si="136"/>
        <v>0</v>
      </c>
      <c r="F399" s="172"/>
      <c r="G399" s="172"/>
      <c r="H399" s="172"/>
      <c r="I399" s="172"/>
      <c r="J399" s="172"/>
      <c r="K399" s="218"/>
    </row>
    <row r="400" spans="1:11" ht="30" hidden="1" x14ac:dyDescent="0.25">
      <c r="A400" s="216">
        <f t="shared" si="135"/>
        <v>206</v>
      </c>
      <c r="B400" s="41">
        <f t="shared" si="135"/>
        <v>5283</v>
      </c>
      <c r="C400" s="26">
        <v>4512</v>
      </c>
      <c r="D400" s="27" t="s">
        <v>428</v>
      </c>
      <c r="E400" s="43">
        <f t="shared" si="136"/>
        <v>0</v>
      </c>
      <c r="F400" s="172"/>
      <c r="G400" s="172"/>
      <c r="H400" s="172"/>
      <c r="I400" s="172"/>
      <c r="J400" s="172"/>
      <c r="K400" s="218"/>
    </row>
    <row r="401" spans="1:11" ht="30" hidden="1" x14ac:dyDescent="0.25">
      <c r="A401" s="216">
        <f t="shared" si="135"/>
        <v>207</v>
      </c>
      <c r="B401" s="40">
        <f t="shared" si="135"/>
        <v>5284</v>
      </c>
      <c r="C401" s="20">
        <v>4520</v>
      </c>
      <c r="D401" s="21" t="s">
        <v>429</v>
      </c>
      <c r="E401" s="22">
        <f t="shared" si="136"/>
        <v>0</v>
      </c>
      <c r="F401" s="171">
        <f t="shared" ref="F401:K401" si="141">F402+F403</f>
        <v>0</v>
      </c>
      <c r="G401" s="171">
        <f t="shared" si="141"/>
        <v>0</v>
      </c>
      <c r="H401" s="171">
        <f t="shared" si="141"/>
        <v>0</v>
      </c>
      <c r="I401" s="171">
        <f>I402+I403</f>
        <v>0</v>
      </c>
      <c r="J401" s="171">
        <f t="shared" si="141"/>
        <v>0</v>
      </c>
      <c r="K401" s="217">
        <f t="shared" si="141"/>
        <v>0</v>
      </c>
    </row>
    <row r="402" spans="1:11" hidden="1" x14ac:dyDescent="0.25">
      <c r="A402" s="216">
        <f t="shared" si="135"/>
        <v>208</v>
      </c>
      <c r="B402" s="41">
        <f t="shared" si="135"/>
        <v>5285</v>
      </c>
      <c r="C402" s="26">
        <v>4521</v>
      </c>
      <c r="D402" s="27" t="s">
        <v>430</v>
      </c>
      <c r="E402" s="43">
        <f t="shared" si="136"/>
        <v>0</v>
      </c>
      <c r="F402" s="172"/>
      <c r="G402" s="172"/>
      <c r="H402" s="172"/>
      <c r="I402" s="172"/>
      <c r="J402" s="172"/>
      <c r="K402" s="218"/>
    </row>
    <row r="403" spans="1:11" hidden="1" x14ac:dyDescent="0.25">
      <c r="A403" s="216">
        <f t="shared" si="135"/>
        <v>209</v>
      </c>
      <c r="B403" s="41">
        <f t="shared" si="135"/>
        <v>5286</v>
      </c>
      <c r="C403" s="26">
        <v>4522</v>
      </c>
      <c r="D403" s="27" t="s">
        <v>431</v>
      </c>
      <c r="E403" s="43">
        <f t="shared" si="136"/>
        <v>0</v>
      </c>
      <c r="F403" s="172"/>
      <c r="G403" s="172"/>
      <c r="H403" s="172"/>
      <c r="I403" s="172"/>
      <c r="J403" s="172"/>
      <c r="K403" s="218"/>
    </row>
    <row r="404" spans="1:11" ht="30" hidden="1" x14ac:dyDescent="0.25">
      <c r="A404" s="216">
        <f t="shared" si="135"/>
        <v>210</v>
      </c>
      <c r="B404" s="40">
        <f t="shared" si="135"/>
        <v>5287</v>
      </c>
      <c r="C404" s="20">
        <v>4530</v>
      </c>
      <c r="D404" s="21" t="s">
        <v>432</v>
      </c>
      <c r="E404" s="22">
        <f t="shared" si="136"/>
        <v>0</v>
      </c>
      <c r="F404" s="171">
        <f t="shared" ref="F404:K404" si="142">F405+F406</f>
        <v>0</v>
      </c>
      <c r="G404" s="171">
        <f t="shared" si="142"/>
        <v>0</v>
      </c>
      <c r="H404" s="171">
        <f t="shared" si="142"/>
        <v>0</v>
      </c>
      <c r="I404" s="171">
        <f>I405+I406</f>
        <v>0</v>
      </c>
      <c r="J404" s="171">
        <f t="shared" si="142"/>
        <v>0</v>
      </c>
      <c r="K404" s="217">
        <f t="shared" si="142"/>
        <v>0</v>
      </c>
    </row>
    <row r="405" spans="1:11" hidden="1" x14ac:dyDescent="0.25">
      <c r="A405" s="216">
        <f t="shared" si="135"/>
        <v>211</v>
      </c>
      <c r="B405" s="41">
        <f t="shared" si="135"/>
        <v>5288</v>
      </c>
      <c r="C405" s="26">
        <v>4531</v>
      </c>
      <c r="D405" s="27" t="s">
        <v>433</v>
      </c>
      <c r="E405" s="43">
        <f t="shared" si="136"/>
        <v>0</v>
      </c>
      <c r="F405" s="172"/>
      <c r="G405" s="172"/>
      <c r="H405" s="172"/>
      <c r="I405" s="172"/>
      <c r="J405" s="172"/>
      <c r="K405" s="218"/>
    </row>
    <row r="406" spans="1:11" hidden="1" x14ac:dyDescent="0.25">
      <c r="A406" s="216">
        <f t="shared" ref="A406:B421" si="143">A405+1</f>
        <v>212</v>
      </c>
      <c r="B406" s="41">
        <f t="shared" si="143"/>
        <v>5289</v>
      </c>
      <c r="C406" s="26">
        <v>4532</v>
      </c>
      <c r="D406" s="27" t="s">
        <v>434</v>
      </c>
      <c r="E406" s="43">
        <f t="shared" si="136"/>
        <v>0</v>
      </c>
      <c r="F406" s="172"/>
      <c r="G406" s="172"/>
      <c r="H406" s="172"/>
      <c r="I406" s="172"/>
      <c r="J406" s="172"/>
      <c r="K406" s="218"/>
    </row>
    <row r="407" spans="1:11" hidden="1" x14ac:dyDescent="0.25">
      <c r="A407" s="216">
        <f t="shared" si="143"/>
        <v>213</v>
      </c>
      <c r="B407" s="40">
        <f t="shared" si="143"/>
        <v>5290</v>
      </c>
      <c r="C407" s="20">
        <v>4540</v>
      </c>
      <c r="D407" s="21" t="s">
        <v>435</v>
      </c>
      <c r="E407" s="22">
        <f t="shared" si="136"/>
        <v>0</v>
      </c>
      <c r="F407" s="171">
        <f t="shared" ref="F407:K407" si="144">F408+F409</f>
        <v>0</v>
      </c>
      <c r="G407" s="171">
        <f t="shared" si="144"/>
        <v>0</v>
      </c>
      <c r="H407" s="171">
        <f t="shared" si="144"/>
        <v>0</v>
      </c>
      <c r="I407" s="171">
        <f>I408+I409</f>
        <v>0</v>
      </c>
      <c r="J407" s="171">
        <f t="shared" si="144"/>
        <v>0</v>
      </c>
      <c r="K407" s="217">
        <f t="shared" si="144"/>
        <v>0</v>
      </c>
    </row>
    <row r="408" spans="1:11" hidden="1" x14ac:dyDescent="0.25">
      <c r="A408" s="216">
        <f t="shared" si="143"/>
        <v>214</v>
      </c>
      <c r="B408" s="41">
        <f t="shared" si="143"/>
        <v>5291</v>
      </c>
      <c r="C408" s="26">
        <v>4541</v>
      </c>
      <c r="D408" s="27" t="s">
        <v>436</v>
      </c>
      <c r="E408" s="43">
        <f t="shared" si="136"/>
        <v>0</v>
      </c>
      <c r="F408" s="172"/>
      <c r="G408" s="172"/>
      <c r="H408" s="172"/>
      <c r="I408" s="172"/>
      <c r="J408" s="172"/>
      <c r="K408" s="218"/>
    </row>
    <row r="409" spans="1:11" hidden="1" x14ac:dyDescent="0.25">
      <c r="A409" s="216">
        <f t="shared" si="143"/>
        <v>215</v>
      </c>
      <c r="B409" s="41">
        <f t="shared" si="143"/>
        <v>5292</v>
      </c>
      <c r="C409" s="26">
        <v>4542</v>
      </c>
      <c r="D409" s="27" t="s">
        <v>437</v>
      </c>
      <c r="E409" s="43">
        <f t="shared" si="136"/>
        <v>0</v>
      </c>
      <c r="F409" s="172"/>
      <c r="G409" s="172"/>
      <c r="H409" s="172"/>
      <c r="I409" s="172"/>
      <c r="J409" s="172"/>
      <c r="K409" s="218"/>
    </row>
    <row r="410" spans="1:11" x14ac:dyDescent="0.25">
      <c r="A410" s="216">
        <f t="shared" si="143"/>
        <v>216</v>
      </c>
      <c r="B410" s="40">
        <f t="shared" si="143"/>
        <v>5293</v>
      </c>
      <c r="C410" s="20">
        <v>4600</v>
      </c>
      <c r="D410" s="162" t="s">
        <v>624</v>
      </c>
      <c r="E410" s="22">
        <f t="shared" si="136"/>
        <v>2600</v>
      </c>
      <c r="F410" s="171">
        <f t="shared" ref="F410:K410" si="145">F411+F414+F417+F420+F423</f>
        <v>0</v>
      </c>
      <c r="G410" s="171">
        <f t="shared" si="145"/>
        <v>0</v>
      </c>
      <c r="H410" s="171">
        <f t="shared" si="145"/>
        <v>0</v>
      </c>
      <c r="I410" s="171">
        <f t="shared" si="145"/>
        <v>2150</v>
      </c>
      <c r="J410" s="171">
        <f t="shared" si="145"/>
        <v>0</v>
      </c>
      <c r="K410" s="217">
        <f t="shared" si="145"/>
        <v>450</v>
      </c>
    </row>
    <row r="411" spans="1:11" hidden="1" x14ac:dyDescent="0.25">
      <c r="A411" s="216">
        <f t="shared" si="143"/>
        <v>217</v>
      </c>
      <c r="B411" s="40">
        <f t="shared" si="143"/>
        <v>5294</v>
      </c>
      <c r="C411" s="20">
        <v>4610</v>
      </c>
      <c r="D411" s="162" t="s">
        <v>438</v>
      </c>
      <c r="E411" s="22">
        <f t="shared" si="136"/>
        <v>0</v>
      </c>
      <c r="F411" s="171">
        <f t="shared" ref="F411:K411" si="146">F412+F413</f>
        <v>0</v>
      </c>
      <c r="G411" s="171">
        <f t="shared" si="146"/>
        <v>0</v>
      </c>
      <c r="H411" s="171">
        <f t="shared" si="146"/>
        <v>0</v>
      </c>
      <c r="I411" s="171">
        <f>I412+I413</f>
        <v>0</v>
      </c>
      <c r="J411" s="171">
        <f t="shared" si="146"/>
        <v>0</v>
      </c>
      <c r="K411" s="217">
        <f t="shared" si="146"/>
        <v>0</v>
      </c>
    </row>
    <row r="412" spans="1:11" hidden="1" x14ac:dyDescent="0.25">
      <c r="A412" s="216">
        <f t="shared" si="143"/>
        <v>218</v>
      </c>
      <c r="B412" s="41">
        <f t="shared" si="143"/>
        <v>5295</v>
      </c>
      <c r="C412" s="26">
        <v>4611</v>
      </c>
      <c r="D412" s="167" t="s">
        <v>439</v>
      </c>
      <c r="E412" s="43">
        <f t="shared" si="136"/>
        <v>0</v>
      </c>
      <c r="F412" s="172"/>
      <c r="G412" s="172"/>
      <c r="H412" s="172"/>
      <c r="I412" s="172"/>
      <c r="J412" s="172"/>
      <c r="K412" s="218"/>
    </row>
    <row r="413" spans="1:11" hidden="1" x14ac:dyDescent="0.25">
      <c r="A413" s="216">
        <f t="shared" si="143"/>
        <v>219</v>
      </c>
      <c r="B413" s="41">
        <f t="shared" si="143"/>
        <v>5296</v>
      </c>
      <c r="C413" s="26">
        <v>4612</v>
      </c>
      <c r="D413" s="167" t="s">
        <v>440</v>
      </c>
      <c r="E413" s="43">
        <f t="shared" si="136"/>
        <v>0</v>
      </c>
      <c r="F413" s="172"/>
      <c r="G413" s="172"/>
      <c r="H413" s="172"/>
      <c r="I413" s="172"/>
      <c r="J413" s="172"/>
      <c r="K413" s="218"/>
    </row>
    <row r="414" spans="1:11" hidden="1" x14ac:dyDescent="0.25">
      <c r="A414" s="216">
        <f t="shared" si="143"/>
        <v>220</v>
      </c>
      <c r="B414" s="40">
        <f t="shared" si="143"/>
        <v>5297</v>
      </c>
      <c r="C414" s="20">
        <v>4620</v>
      </c>
      <c r="D414" s="162" t="s">
        <v>441</v>
      </c>
      <c r="E414" s="22">
        <f t="shared" si="136"/>
        <v>0</v>
      </c>
      <c r="F414" s="171">
        <f t="shared" ref="F414:K414" si="147">F415+F416</f>
        <v>0</v>
      </c>
      <c r="G414" s="171">
        <f t="shared" si="147"/>
        <v>0</v>
      </c>
      <c r="H414" s="171">
        <f t="shared" si="147"/>
        <v>0</v>
      </c>
      <c r="I414" s="171">
        <f>I415+I416</f>
        <v>0</v>
      </c>
      <c r="J414" s="171">
        <f t="shared" si="147"/>
        <v>0</v>
      </c>
      <c r="K414" s="217">
        <f t="shared" si="147"/>
        <v>0</v>
      </c>
    </row>
    <row r="415" spans="1:11" hidden="1" x14ac:dyDescent="0.25">
      <c r="A415" s="216">
        <f t="shared" si="143"/>
        <v>221</v>
      </c>
      <c r="B415" s="41">
        <f t="shared" si="143"/>
        <v>5298</v>
      </c>
      <c r="C415" s="26">
        <v>4621</v>
      </c>
      <c r="D415" s="167" t="s">
        <v>442</v>
      </c>
      <c r="E415" s="43">
        <f t="shared" si="136"/>
        <v>0</v>
      </c>
      <c r="F415" s="172"/>
      <c r="G415" s="172"/>
      <c r="H415" s="172"/>
      <c r="I415" s="172"/>
      <c r="J415" s="172"/>
      <c r="K415" s="218"/>
    </row>
    <row r="416" spans="1:11" hidden="1" x14ac:dyDescent="0.25">
      <c r="A416" s="216">
        <f t="shared" si="143"/>
        <v>222</v>
      </c>
      <c r="B416" s="41">
        <f t="shared" si="143"/>
        <v>5299</v>
      </c>
      <c r="C416" s="26">
        <v>4622</v>
      </c>
      <c r="D416" s="167" t="s">
        <v>443</v>
      </c>
      <c r="E416" s="43">
        <f t="shared" si="136"/>
        <v>0</v>
      </c>
      <c r="F416" s="172"/>
      <c r="G416" s="172"/>
      <c r="H416" s="172"/>
      <c r="I416" s="172"/>
      <c r="J416" s="172"/>
      <c r="K416" s="218"/>
    </row>
    <row r="417" spans="1:11" hidden="1" x14ac:dyDescent="0.25">
      <c r="A417" s="216">
        <f t="shared" si="143"/>
        <v>223</v>
      </c>
      <c r="B417" s="40">
        <f t="shared" si="143"/>
        <v>5300</v>
      </c>
      <c r="C417" s="20">
        <v>4630</v>
      </c>
      <c r="D417" s="162" t="s">
        <v>444</v>
      </c>
      <c r="E417" s="22">
        <f t="shared" si="136"/>
        <v>0</v>
      </c>
      <c r="F417" s="171">
        <f t="shared" ref="F417:K417" si="148">F418+F419</f>
        <v>0</v>
      </c>
      <c r="G417" s="171">
        <f t="shared" si="148"/>
        <v>0</v>
      </c>
      <c r="H417" s="171">
        <f t="shared" si="148"/>
        <v>0</v>
      </c>
      <c r="I417" s="171">
        <f>I418+I419</f>
        <v>0</v>
      </c>
      <c r="J417" s="171">
        <f t="shared" si="148"/>
        <v>0</v>
      </c>
      <c r="K417" s="217">
        <f t="shared" si="148"/>
        <v>0</v>
      </c>
    </row>
    <row r="418" spans="1:11" hidden="1" x14ac:dyDescent="0.25">
      <c r="A418" s="216">
        <f t="shared" si="143"/>
        <v>224</v>
      </c>
      <c r="B418" s="41">
        <f t="shared" si="143"/>
        <v>5301</v>
      </c>
      <c r="C418" s="26">
        <v>4631</v>
      </c>
      <c r="D418" s="167" t="s">
        <v>445</v>
      </c>
      <c r="E418" s="43">
        <f t="shared" si="136"/>
        <v>0</v>
      </c>
      <c r="F418" s="172"/>
      <c r="G418" s="172"/>
      <c r="H418" s="172"/>
      <c r="I418" s="172"/>
      <c r="J418" s="172"/>
      <c r="K418" s="218"/>
    </row>
    <row r="419" spans="1:11" hidden="1" x14ac:dyDescent="0.25">
      <c r="A419" s="216">
        <f t="shared" si="143"/>
        <v>225</v>
      </c>
      <c r="B419" s="41">
        <f t="shared" si="143"/>
        <v>5302</v>
      </c>
      <c r="C419" s="26">
        <v>4632</v>
      </c>
      <c r="D419" s="167" t="s">
        <v>446</v>
      </c>
      <c r="E419" s="43">
        <f t="shared" si="136"/>
        <v>0</v>
      </c>
      <c r="F419" s="172"/>
      <c r="G419" s="172"/>
      <c r="H419" s="172"/>
      <c r="I419" s="172"/>
      <c r="J419" s="172"/>
      <c r="K419" s="218"/>
    </row>
    <row r="420" spans="1:11" ht="25.5" hidden="1" x14ac:dyDescent="0.25">
      <c r="A420" s="216">
        <f t="shared" si="143"/>
        <v>226</v>
      </c>
      <c r="B420" s="40">
        <f t="shared" si="143"/>
        <v>5303</v>
      </c>
      <c r="C420" s="20">
        <v>4640</v>
      </c>
      <c r="D420" s="162" t="s">
        <v>447</v>
      </c>
      <c r="E420" s="22">
        <f t="shared" si="136"/>
        <v>0</v>
      </c>
      <c r="F420" s="171">
        <f t="shared" ref="F420:K420" si="149">F421+F422</f>
        <v>0</v>
      </c>
      <c r="G420" s="171">
        <f t="shared" si="149"/>
        <v>0</v>
      </c>
      <c r="H420" s="171">
        <f t="shared" si="149"/>
        <v>0</v>
      </c>
      <c r="I420" s="171">
        <f>I421+I422</f>
        <v>0</v>
      </c>
      <c r="J420" s="171">
        <f t="shared" si="149"/>
        <v>0</v>
      </c>
      <c r="K420" s="217">
        <f t="shared" si="149"/>
        <v>0</v>
      </c>
    </row>
    <row r="421" spans="1:11" hidden="1" x14ac:dyDescent="0.25">
      <c r="A421" s="216">
        <f t="shared" si="143"/>
        <v>227</v>
      </c>
      <c r="B421" s="41">
        <f t="shared" si="143"/>
        <v>5304</v>
      </c>
      <c r="C421" s="26">
        <v>4641</v>
      </c>
      <c r="D421" s="167" t="s">
        <v>448</v>
      </c>
      <c r="E421" s="43">
        <f t="shared" si="136"/>
        <v>0</v>
      </c>
      <c r="F421" s="172"/>
      <c r="G421" s="172"/>
      <c r="H421" s="172"/>
      <c r="I421" s="172"/>
      <c r="J421" s="172"/>
      <c r="K421" s="218"/>
    </row>
    <row r="422" spans="1:11" hidden="1" x14ac:dyDescent="0.25">
      <c r="A422" s="216">
        <f t="shared" ref="A422:B437" si="150">A421+1</f>
        <v>228</v>
      </c>
      <c r="B422" s="41">
        <f t="shared" si="150"/>
        <v>5305</v>
      </c>
      <c r="C422" s="26">
        <v>4642</v>
      </c>
      <c r="D422" s="167" t="s">
        <v>449</v>
      </c>
      <c r="E422" s="43">
        <f t="shared" si="136"/>
        <v>0</v>
      </c>
      <c r="F422" s="172"/>
      <c r="G422" s="195"/>
      <c r="H422" s="172"/>
      <c r="I422" s="172"/>
      <c r="J422" s="172"/>
      <c r="K422" s="218"/>
    </row>
    <row r="423" spans="1:11" x14ac:dyDescent="0.25">
      <c r="A423" s="216">
        <f t="shared" si="150"/>
        <v>229</v>
      </c>
      <c r="B423" s="40">
        <f t="shared" si="150"/>
        <v>5306</v>
      </c>
      <c r="C423" s="20">
        <v>4650</v>
      </c>
      <c r="D423" s="162" t="s">
        <v>625</v>
      </c>
      <c r="E423" s="22">
        <f t="shared" si="136"/>
        <v>2600</v>
      </c>
      <c r="F423" s="171">
        <f>F424+F425</f>
        <v>0</v>
      </c>
      <c r="G423" s="171">
        <f t="shared" ref="G423:K423" si="151">G424+G425</f>
        <v>0</v>
      </c>
      <c r="H423" s="171">
        <f t="shared" si="151"/>
        <v>0</v>
      </c>
      <c r="I423" s="171">
        <f t="shared" si="151"/>
        <v>2150</v>
      </c>
      <c r="J423" s="171">
        <f t="shared" si="151"/>
        <v>0</v>
      </c>
      <c r="K423" s="217">
        <f t="shared" si="151"/>
        <v>450</v>
      </c>
    </row>
    <row r="424" spans="1:11" x14ac:dyDescent="0.25">
      <c r="A424" s="230">
        <f t="shared" si="150"/>
        <v>230</v>
      </c>
      <c r="B424" s="60">
        <f t="shared" si="150"/>
        <v>5307</v>
      </c>
      <c r="C424" s="81">
        <v>4651</v>
      </c>
      <c r="D424" s="82" t="s">
        <v>450</v>
      </c>
      <c r="E424" s="63">
        <f t="shared" si="136"/>
        <v>2600</v>
      </c>
      <c r="F424" s="181"/>
      <c r="G424" s="181"/>
      <c r="H424" s="181"/>
      <c r="I424" s="181">
        <v>2150</v>
      </c>
      <c r="J424" s="181"/>
      <c r="K424" s="231">
        <v>450</v>
      </c>
    </row>
    <row r="425" spans="1:11" hidden="1" x14ac:dyDescent="0.25">
      <c r="A425" s="216">
        <f t="shared" si="150"/>
        <v>231</v>
      </c>
      <c r="B425" s="41">
        <f t="shared" si="150"/>
        <v>5308</v>
      </c>
      <c r="C425" s="26">
        <v>4652</v>
      </c>
      <c r="D425" s="27" t="s">
        <v>451</v>
      </c>
      <c r="E425" s="43">
        <f t="shared" si="136"/>
        <v>0</v>
      </c>
      <c r="F425" s="172"/>
      <c r="G425" s="172"/>
      <c r="H425" s="172"/>
      <c r="I425" s="172"/>
      <c r="J425" s="172"/>
      <c r="K425" s="218"/>
    </row>
    <row r="426" spans="1:11" hidden="1" x14ac:dyDescent="0.25">
      <c r="A426" s="216">
        <f t="shared" si="150"/>
        <v>232</v>
      </c>
      <c r="B426" s="40">
        <f t="shared" si="150"/>
        <v>5309</v>
      </c>
      <c r="C426" s="20">
        <v>4700</v>
      </c>
      <c r="D426" s="21" t="s">
        <v>452</v>
      </c>
      <c r="E426" s="22">
        <f t="shared" si="136"/>
        <v>0</v>
      </c>
      <c r="F426" s="171">
        <f t="shared" ref="F426:K426" si="152">F427+F431</f>
        <v>0</v>
      </c>
      <c r="G426" s="171">
        <f t="shared" si="152"/>
        <v>0</v>
      </c>
      <c r="H426" s="171">
        <f t="shared" si="152"/>
        <v>0</v>
      </c>
      <c r="I426" s="171">
        <f>I427+I431</f>
        <v>0</v>
      </c>
      <c r="J426" s="171">
        <f t="shared" si="152"/>
        <v>0</v>
      </c>
      <c r="K426" s="217">
        <f t="shared" si="152"/>
        <v>0</v>
      </c>
    </row>
    <row r="427" spans="1:11" ht="30" hidden="1" x14ac:dyDescent="0.25">
      <c r="A427" s="216">
        <f t="shared" si="150"/>
        <v>233</v>
      </c>
      <c r="B427" s="40">
        <f t="shared" si="150"/>
        <v>5310</v>
      </c>
      <c r="C427" s="20">
        <v>4710</v>
      </c>
      <c r="D427" s="21" t="s">
        <v>453</v>
      </c>
      <c r="E427" s="22">
        <f t="shared" si="136"/>
        <v>0</v>
      </c>
      <c r="F427" s="171">
        <f t="shared" ref="F427:K427" si="153">SUM(F428:F430)</f>
        <v>0</v>
      </c>
      <c r="G427" s="171">
        <f t="shared" si="153"/>
        <v>0</v>
      </c>
      <c r="H427" s="171">
        <f t="shared" si="153"/>
        <v>0</v>
      </c>
      <c r="I427" s="171">
        <f>SUM(I428:I430)</f>
        <v>0</v>
      </c>
      <c r="J427" s="171">
        <f t="shared" si="153"/>
        <v>0</v>
      </c>
      <c r="K427" s="217">
        <f t="shared" si="153"/>
        <v>0</v>
      </c>
    </row>
    <row r="428" spans="1:11" ht="30" hidden="1" x14ac:dyDescent="0.25">
      <c r="A428" s="216">
        <f t="shared" si="150"/>
        <v>234</v>
      </c>
      <c r="B428" s="41">
        <f t="shared" si="150"/>
        <v>5311</v>
      </c>
      <c r="C428" s="26">
        <v>4711</v>
      </c>
      <c r="D428" s="27" t="s">
        <v>454</v>
      </c>
      <c r="E428" s="43">
        <f t="shared" si="136"/>
        <v>0</v>
      </c>
      <c r="F428" s="172"/>
      <c r="G428" s="172"/>
      <c r="H428" s="172"/>
      <c r="I428" s="172"/>
      <c r="J428" s="172"/>
      <c r="K428" s="218"/>
    </row>
    <row r="429" spans="1:11" ht="30" hidden="1" x14ac:dyDescent="0.25">
      <c r="A429" s="216">
        <f t="shared" si="150"/>
        <v>235</v>
      </c>
      <c r="B429" s="41">
        <f t="shared" si="150"/>
        <v>5312</v>
      </c>
      <c r="C429" s="26">
        <v>4712</v>
      </c>
      <c r="D429" s="27" t="s">
        <v>455</v>
      </c>
      <c r="E429" s="43">
        <f t="shared" si="136"/>
        <v>0</v>
      </c>
      <c r="F429" s="172"/>
      <c r="G429" s="172"/>
      <c r="H429" s="172"/>
      <c r="I429" s="172"/>
      <c r="J429" s="172"/>
      <c r="K429" s="218"/>
    </row>
    <row r="430" spans="1:11" ht="30" hidden="1" x14ac:dyDescent="0.25">
      <c r="A430" s="216">
        <f t="shared" si="150"/>
        <v>236</v>
      </c>
      <c r="B430" s="41">
        <f t="shared" si="150"/>
        <v>5313</v>
      </c>
      <c r="C430" s="26">
        <v>4719</v>
      </c>
      <c r="D430" s="27" t="s">
        <v>456</v>
      </c>
      <c r="E430" s="43">
        <f t="shared" si="136"/>
        <v>0</v>
      </c>
      <c r="F430" s="172"/>
      <c r="G430" s="172"/>
      <c r="H430" s="172"/>
      <c r="I430" s="172"/>
      <c r="J430" s="172"/>
      <c r="K430" s="218"/>
    </row>
    <row r="431" spans="1:11" hidden="1" x14ac:dyDescent="0.25">
      <c r="A431" s="216">
        <f t="shared" si="150"/>
        <v>237</v>
      </c>
      <c r="B431" s="40">
        <f t="shared" si="150"/>
        <v>5314</v>
      </c>
      <c r="C431" s="20">
        <v>4720</v>
      </c>
      <c r="D431" s="21" t="s">
        <v>457</v>
      </c>
      <c r="E431" s="22">
        <f t="shared" si="136"/>
        <v>0</v>
      </c>
      <c r="F431" s="171">
        <f t="shared" ref="F431:K431" si="154">SUM(F432:F440)</f>
        <v>0</v>
      </c>
      <c r="G431" s="171">
        <f t="shared" si="154"/>
        <v>0</v>
      </c>
      <c r="H431" s="171">
        <f t="shared" si="154"/>
        <v>0</v>
      </c>
      <c r="I431" s="171">
        <f t="shared" si="154"/>
        <v>0</v>
      </c>
      <c r="J431" s="171">
        <f t="shared" si="154"/>
        <v>0</v>
      </c>
      <c r="K431" s="217">
        <f t="shared" si="154"/>
        <v>0</v>
      </c>
    </row>
    <row r="432" spans="1:11" hidden="1" x14ac:dyDescent="0.25">
      <c r="A432" s="216">
        <f t="shared" si="150"/>
        <v>238</v>
      </c>
      <c r="B432" s="41">
        <f t="shared" si="150"/>
        <v>5315</v>
      </c>
      <c r="C432" s="26">
        <v>4721</v>
      </c>
      <c r="D432" s="27" t="s">
        <v>458</v>
      </c>
      <c r="E432" s="43">
        <f t="shared" si="136"/>
        <v>0</v>
      </c>
      <c r="F432" s="172"/>
      <c r="G432" s="172"/>
      <c r="H432" s="172"/>
      <c r="I432" s="172"/>
      <c r="J432" s="172"/>
      <c r="K432" s="218"/>
    </row>
    <row r="433" spans="1:11" hidden="1" x14ac:dyDescent="0.25">
      <c r="A433" s="216">
        <f t="shared" si="150"/>
        <v>239</v>
      </c>
      <c r="B433" s="41">
        <f t="shared" si="150"/>
        <v>5316</v>
      </c>
      <c r="C433" s="26">
        <v>4722</v>
      </c>
      <c r="D433" s="27" t="s">
        <v>459</v>
      </c>
      <c r="E433" s="43">
        <f t="shared" si="136"/>
        <v>0</v>
      </c>
      <c r="F433" s="172"/>
      <c r="G433" s="172"/>
      <c r="H433" s="172"/>
      <c r="I433" s="172"/>
      <c r="J433" s="172"/>
      <c r="K433" s="218"/>
    </row>
    <row r="434" spans="1:11" hidden="1" x14ac:dyDescent="0.25">
      <c r="A434" s="216">
        <f t="shared" si="150"/>
        <v>240</v>
      </c>
      <c r="B434" s="41">
        <f t="shared" si="150"/>
        <v>5317</v>
      </c>
      <c r="C434" s="26">
        <v>4723</v>
      </c>
      <c r="D434" s="27" t="s">
        <v>460</v>
      </c>
      <c r="E434" s="43">
        <f t="shared" si="136"/>
        <v>0</v>
      </c>
      <c r="F434" s="172"/>
      <c r="G434" s="172"/>
      <c r="H434" s="172"/>
      <c r="I434" s="172"/>
      <c r="J434" s="172"/>
      <c r="K434" s="218"/>
    </row>
    <row r="435" spans="1:11" hidden="1" x14ac:dyDescent="0.25">
      <c r="A435" s="216">
        <f t="shared" si="150"/>
        <v>241</v>
      </c>
      <c r="B435" s="41">
        <f t="shared" si="150"/>
        <v>5318</v>
      </c>
      <c r="C435" s="26">
        <v>4724</v>
      </c>
      <c r="D435" s="27" t="s">
        <v>461</v>
      </c>
      <c r="E435" s="43">
        <f t="shared" si="136"/>
        <v>0</v>
      </c>
      <c r="F435" s="172"/>
      <c r="G435" s="172"/>
      <c r="H435" s="172"/>
      <c r="I435" s="172"/>
      <c r="J435" s="172"/>
      <c r="K435" s="218"/>
    </row>
    <row r="436" spans="1:11" hidden="1" x14ac:dyDescent="0.25">
      <c r="A436" s="216">
        <f t="shared" si="150"/>
        <v>242</v>
      </c>
      <c r="B436" s="41">
        <f t="shared" si="150"/>
        <v>5319</v>
      </c>
      <c r="C436" s="26">
        <v>4725</v>
      </c>
      <c r="D436" s="27" t="s">
        <v>462</v>
      </c>
      <c r="E436" s="43">
        <f t="shared" si="136"/>
        <v>0</v>
      </c>
      <c r="F436" s="172"/>
      <c r="G436" s="172"/>
      <c r="H436" s="172"/>
      <c r="I436" s="172"/>
      <c r="J436" s="172"/>
      <c r="K436" s="218"/>
    </row>
    <row r="437" spans="1:11" hidden="1" x14ac:dyDescent="0.25">
      <c r="A437" s="216">
        <f t="shared" si="150"/>
        <v>243</v>
      </c>
      <c r="B437" s="41">
        <f t="shared" si="150"/>
        <v>5320</v>
      </c>
      <c r="C437" s="26">
        <v>4726</v>
      </c>
      <c r="D437" s="27" t="s">
        <v>463</v>
      </c>
      <c r="E437" s="43">
        <f t="shared" si="136"/>
        <v>0</v>
      </c>
      <c r="F437" s="172"/>
      <c r="G437" s="172"/>
      <c r="H437" s="172"/>
      <c r="I437" s="172"/>
      <c r="J437" s="172"/>
      <c r="K437" s="218"/>
    </row>
    <row r="438" spans="1:11" hidden="1" x14ac:dyDescent="0.25">
      <c r="A438" s="216">
        <f t="shared" ref="A438:B453" si="155">A437+1</f>
        <v>244</v>
      </c>
      <c r="B438" s="41">
        <f t="shared" si="155"/>
        <v>5321</v>
      </c>
      <c r="C438" s="26">
        <v>4727</v>
      </c>
      <c r="D438" s="27" t="s">
        <v>464</v>
      </c>
      <c r="E438" s="43">
        <f t="shared" si="136"/>
        <v>0</v>
      </c>
      <c r="F438" s="172"/>
      <c r="G438" s="172"/>
      <c r="H438" s="172"/>
      <c r="I438" s="172"/>
      <c r="J438" s="172"/>
      <c r="K438" s="218"/>
    </row>
    <row r="439" spans="1:11" hidden="1" x14ac:dyDescent="0.25">
      <c r="A439" s="216">
        <f t="shared" si="155"/>
        <v>245</v>
      </c>
      <c r="B439" s="41">
        <f t="shared" si="155"/>
        <v>5322</v>
      </c>
      <c r="C439" s="26">
        <v>4728</v>
      </c>
      <c r="D439" s="27" t="s">
        <v>465</v>
      </c>
      <c r="E439" s="43">
        <f t="shared" si="136"/>
        <v>0</v>
      </c>
      <c r="F439" s="172"/>
      <c r="G439" s="172"/>
      <c r="H439" s="172"/>
      <c r="I439" s="172"/>
      <c r="J439" s="172"/>
      <c r="K439" s="218"/>
    </row>
    <row r="440" spans="1:11" hidden="1" x14ac:dyDescent="0.25">
      <c r="A440" s="216">
        <f t="shared" si="155"/>
        <v>246</v>
      </c>
      <c r="B440" s="41">
        <f t="shared" si="155"/>
        <v>5323</v>
      </c>
      <c r="C440" s="26">
        <v>4729</v>
      </c>
      <c r="D440" s="27" t="s">
        <v>466</v>
      </c>
      <c r="E440" s="43">
        <f t="shared" si="136"/>
        <v>0</v>
      </c>
      <c r="F440" s="172"/>
      <c r="G440" s="172"/>
      <c r="H440" s="172"/>
      <c r="I440" s="172"/>
      <c r="J440" s="172"/>
      <c r="K440" s="218"/>
    </row>
    <row r="441" spans="1:11" x14ac:dyDescent="0.25">
      <c r="A441" s="216">
        <f t="shared" si="155"/>
        <v>247</v>
      </c>
      <c r="B441" s="40">
        <f t="shared" si="155"/>
        <v>5324</v>
      </c>
      <c r="C441" s="20">
        <v>4800</v>
      </c>
      <c r="D441" s="162" t="s">
        <v>626</v>
      </c>
      <c r="E441" s="22">
        <f t="shared" si="136"/>
        <v>950</v>
      </c>
      <c r="F441" s="171">
        <f>F442+F445+F454+F456+F459+F461</f>
        <v>0</v>
      </c>
      <c r="G441" s="171">
        <f t="shared" ref="G441:J441" si="156">G442+G445+G454+G456+G459+G461</f>
        <v>0</v>
      </c>
      <c r="H441" s="171">
        <f t="shared" si="156"/>
        <v>0</v>
      </c>
      <c r="I441" s="171">
        <f t="shared" si="156"/>
        <v>200</v>
      </c>
      <c r="J441" s="171">
        <f t="shared" si="156"/>
        <v>0</v>
      </c>
      <c r="K441" s="217">
        <f>K442+K445+K454+K456+K459+K461</f>
        <v>750</v>
      </c>
    </row>
    <row r="442" spans="1:11" hidden="1" x14ac:dyDescent="0.25">
      <c r="A442" s="216">
        <f t="shared" si="155"/>
        <v>248</v>
      </c>
      <c r="B442" s="40">
        <f t="shared" si="155"/>
        <v>5325</v>
      </c>
      <c r="C442" s="20">
        <v>4810</v>
      </c>
      <c r="D442" s="162" t="s">
        <v>467</v>
      </c>
      <c r="E442" s="22">
        <f t="shared" si="136"/>
        <v>0</v>
      </c>
      <c r="F442" s="171">
        <f t="shared" ref="F442:K442" si="157">F443+F444</f>
        <v>0</v>
      </c>
      <c r="G442" s="171">
        <f t="shared" si="157"/>
        <v>0</v>
      </c>
      <c r="H442" s="171">
        <f t="shared" si="157"/>
        <v>0</v>
      </c>
      <c r="I442" s="171">
        <f>I443+I444</f>
        <v>0</v>
      </c>
      <c r="J442" s="171">
        <f t="shared" si="157"/>
        <v>0</v>
      </c>
      <c r="K442" s="217">
        <f t="shared" si="157"/>
        <v>0</v>
      </c>
    </row>
    <row r="443" spans="1:11" hidden="1" x14ac:dyDescent="0.25">
      <c r="A443" s="216">
        <f t="shared" si="155"/>
        <v>249</v>
      </c>
      <c r="B443" s="41">
        <f t="shared" si="155"/>
        <v>5326</v>
      </c>
      <c r="C443" s="26">
        <v>4811</v>
      </c>
      <c r="D443" s="167" t="s">
        <v>468</v>
      </c>
      <c r="E443" s="43">
        <f t="shared" si="136"/>
        <v>0</v>
      </c>
      <c r="F443" s="172"/>
      <c r="G443" s="172"/>
      <c r="H443" s="172"/>
      <c r="I443" s="172"/>
      <c r="J443" s="172"/>
      <c r="K443" s="218"/>
    </row>
    <row r="444" spans="1:11" hidden="1" x14ac:dyDescent="0.25">
      <c r="A444" s="216">
        <f t="shared" si="155"/>
        <v>250</v>
      </c>
      <c r="B444" s="41">
        <f t="shared" si="155"/>
        <v>5327</v>
      </c>
      <c r="C444" s="26">
        <v>4819</v>
      </c>
      <c r="D444" s="167" t="s">
        <v>469</v>
      </c>
      <c r="E444" s="43">
        <f t="shared" si="136"/>
        <v>0</v>
      </c>
      <c r="F444" s="172"/>
      <c r="G444" s="172"/>
      <c r="H444" s="172"/>
      <c r="I444" s="172"/>
      <c r="J444" s="172"/>
      <c r="K444" s="218"/>
    </row>
    <row r="445" spans="1:11" x14ac:dyDescent="0.25">
      <c r="A445" s="216">
        <f t="shared" si="155"/>
        <v>251</v>
      </c>
      <c r="B445" s="40">
        <f t="shared" si="155"/>
        <v>5328</v>
      </c>
      <c r="C445" s="20">
        <v>4820</v>
      </c>
      <c r="D445" s="162" t="s">
        <v>627</v>
      </c>
      <c r="E445" s="22">
        <f t="shared" si="136"/>
        <v>900</v>
      </c>
      <c r="F445" s="171">
        <f>F446+F449+F453</f>
        <v>0</v>
      </c>
      <c r="G445" s="171">
        <f t="shared" ref="G445:K445" si="158">G446+G449+G453</f>
        <v>0</v>
      </c>
      <c r="H445" s="171">
        <f t="shared" si="158"/>
        <v>0</v>
      </c>
      <c r="I445" s="171">
        <f t="shared" si="158"/>
        <v>200</v>
      </c>
      <c r="J445" s="171">
        <f t="shared" si="158"/>
        <v>0</v>
      </c>
      <c r="K445" s="217">
        <f t="shared" si="158"/>
        <v>700</v>
      </c>
    </row>
    <row r="446" spans="1:11" x14ac:dyDescent="0.25">
      <c r="A446" s="216">
        <f t="shared" si="155"/>
        <v>252</v>
      </c>
      <c r="B446" s="40">
        <f t="shared" si="155"/>
        <v>5329</v>
      </c>
      <c r="C446" s="20">
        <v>4821</v>
      </c>
      <c r="D446" s="21" t="s">
        <v>470</v>
      </c>
      <c r="E446" s="22">
        <f t="shared" ref="E446:K446" si="159">E447+E448</f>
        <v>500</v>
      </c>
      <c r="F446" s="180">
        <f>F447+F448</f>
        <v>0</v>
      </c>
      <c r="G446" s="180">
        <f t="shared" si="159"/>
        <v>0</v>
      </c>
      <c r="H446" s="180">
        <f t="shared" si="159"/>
        <v>0</v>
      </c>
      <c r="I446" s="180">
        <f t="shared" si="159"/>
        <v>200</v>
      </c>
      <c r="J446" s="180">
        <f t="shared" si="159"/>
        <v>0</v>
      </c>
      <c r="K446" s="229">
        <f t="shared" si="159"/>
        <v>300</v>
      </c>
    </row>
    <row r="447" spans="1:11" x14ac:dyDescent="0.25">
      <c r="A447" s="230">
        <f t="shared" si="155"/>
        <v>253</v>
      </c>
      <c r="B447" s="60"/>
      <c r="C447" s="61">
        <v>482131</v>
      </c>
      <c r="D447" s="62" t="s">
        <v>471</v>
      </c>
      <c r="E447" s="63">
        <f t="shared" ref="E447:E487" si="160">SUM(F447:K447)</f>
        <v>200</v>
      </c>
      <c r="F447" s="181"/>
      <c r="G447" s="181"/>
      <c r="H447" s="181"/>
      <c r="I447" s="181">
        <v>200</v>
      </c>
      <c r="J447" s="181"/>
      <c r="K447" s="231">
        <v>0</v>
      </c>
    </row>
    <row r="448" spans="1:11" x14ac:dyDescent="0.25">
      <c r="A448" s="230">
        <f t="shared" si="155"/>
        <v>254</v>
      </c>
      <c r="B448" s="60"/>
      <c r="C448" s="61">
        <v>4821911</v>
      </c>
      <c r="D448" s="62" t="s">
        <v>472</v>
      </c>
      <c r="E448" s="63">
        <f t="shared" si="160"/>
        <v>300</v>
      </c>
      <c r="F448" s="181"/>
      <c r="G448" s="181"/>
      <c r="H448" s="181"/>
      <c r="I448" s="181"/>
      <c r="J448" s="181"/>
      <c r="K448" s="231">
        <v>300</v>
      </c>
    </row>
    <row r="449" spans="1:11" x14ac:dyDescent="0.25">
      <c r="A449" s="216">
        <f t="shared" si="155"/>
        <v>255</v>
      </c>
      <c r="B449" s="40">
        <v>5330</v>
      </c>
      <c r="C449" s="20">
        <v>4822</v>
      </c>
      <c r="D449" s="21" t="s">
        <v>473</v>
      </c>
      <c r="E449" s="22">
        <f t="shared" si="160"/>
        <v>100</v>
      </c>
      <c r="F449" s="180">
        <f>F450+F451+F452</f>
        <v>0</v>
      </c>
      <c r="G449" s="180">
        <f t="shared" ref="G449:J449" si="161">G450+G451+G452</f>
        <v>0</v>
      </c>
      <c r="H449" s="180">
        <f t="shared" si="161"/>
        <v>0</v>
      </c>
      <c r="I449" s="180">
        <f t="shared" si="161"/>
        <v>0</v>
      </c>
      <c r="J449" s="180">
        <f t="shared" si="161"/>
        <v>0</v>
      </c>
      <c r="K449" s="229">
        <f>K450+K451+K452</f>
        <v>100</v>
      </c>
    </row>
    <row r="450" spans="1:11" x14ac:dyDescent="0.25">
      <c r="A450" s="230">
        <f t="shared" si="155"/>
        <v>256</v>
      </c>
      <c r="B450" s="60"/>
      <c r="C450" s="61">
        <v>482211</v>
      </c>
      <c r="D450" s="62" t="s">
        <v>474</v>
      </c>
      <c r="E450" s="63">
        <f t="shared" si="160"/>
        <v>50</v>
      </c>
      <c r="F450" s="181"/>
      <c r="G450" s="181"/>
      <c r="H450" s="181"/>
      <c r="I450" s="181"/>
      <c r="J450" s="181"/>
      <c r="K450" s="231">
        <v>50</v>
      </c>
    </row>
    <row r="451" spans="1:11" x14ac:dyDescent="0.25">
      <c r="A451" s="230">
        <f t="shared" si="155"/>
        <v>257</v>
      </c>
      <c r="B451" s="60"/>
      <c r="C451" s="61">
        <v>482231</v>
      </c>
      <c r="D451" s="62" t="s">
        <v>475</v>
      </c>
      <c r="E451" s="63">
        <f t="shared" si="160"/>
        <v>50</v>
      </c>
      <c r="F451" s="181"/>
      <c r="G451" s="181"/>
      <c r="H451" s="181"/>
      <c r="I451" s="181"/>
      <c r="J451" s="181"/>
      <c r="K451" s="231">
        <v>50</v>
      </c>
    </row>
    <row r="452" spans="1:11" hidden="1" x14ac:dyDescent="0.25">
      <c r="A452" s="230">
        <f t="shared" si="155"/>
        <v>258</v>
      </c>
      <c r="B452" s="60"/>
      <c r="C452" s="61">
        <v>482251</v>
      </c>
      <c r="D452" s="62" t="s">
        <v>476</v>
      </c>
      <c r="E452" s="63">
        <f t="shared" si="160"/>
        <v>0</v>
      </c>
      <c r="F452" s="181"/>
      <c r="G452" s="181"/>
      <c r="H452" s="181"/>
      <c r="I452" s="181"/>
      <c r="J452" s="181"/>
      <c r="K452" s="231">
        <v>0</v>
      </c>
    </row>
    <row r="453" spans="1:11" x14ac:dyDescent="0.25">
      <c r="A453" s="240">
        <f t="shared" si="155"/>
        <v>259</v>
      </c>
      <c r="B453" s="100">
        <v>5331</v>
      </c>
      <c r="C453" s="101">
        <v>4823</v>
      </c>
      <c r="D453" s="102" t="s">
        <v>477</v>
      </c>
      <c r="E453" s="99">
        <f t="shared" si="160"/>
        <v>300</v>
      </c>
      <c r="F453" s="191"/>
      <c r="G453" s="191"/>
      <c r="H453" s="191"/>
      <c r="I453" s="191"/>
      <c r="J453" s="191"/>
      <c r="K453" s="242">
        <v>300</v>
      </c>
    </row>
    <row r="454" spans="1:11" x14ac:dyDescent="0.25">
      <c r="A454" s="216">
        <f t="shared" ref="A454:B469" si="162">A453+1</f>
        <v>260</v>
      </c>
      <c r="B454" s="40">
        <f>B453+1</f>
        <v>5332</v>
      </c>
      <c r="C454" s="20">
        <v>4830</v>
      </c>
      <c r="D454" s="162" t="s">
        <v>628</v>
      </c>
      <c r="E454" s="22">
        <f t="shared" si="160"/>
        <v>50</v>
      </c>
      <c r="F454" s="171">
        <f>F455</f>
        <v>0</v>
      </c>
      <c r="G454" s="171">
        <f t="shared" ref="G454:K454" si="163">G455</f>
        <v>0</v>
      </c>
      <c r="H454" s="171">
        <f t="shared" si="163"/>
        <v>0</v>
      </c>
      <c r="I454" s="171">
        <f t="shared" si="163"/>
        <v>0</v>
      </c>
      <c r="J454" s="171">
        <f t="shared" si="163"/>
        <v>0</v>
      </c>
      <c r="K454" s="217">
        <f t="shared" si="163"/>
        <v>50</v>
      </c>
    </row>
    <row r="455" spans="1:11" x14ac:dyDescent="0.25">
      <c r="A455" s="230">
        <f t="shared" si="162"/>
        <v>261</v>
      </c>
      <c r="B455" s="60">
        <f t="shared" si="162"/>
        <v>5333</v>
      </c>
      <c r="C455" s="113">
        <v>4831</v>
      </c>
      <c r="D455" s="82" t="s">
        <v>478</v>
      </c>
      <c r="E455" s="63">
        <f t="shared" si="160"/>
        <v>50</v>
      </c>
      <c r="F455" s="181"/>
      <c r="G455" s="181"/>
      <c r="H455" s="181"/>
      <c r="I455" s="181"/>
      <c r="J455" s="181"/>
      <c r="K455" s="231">
        <v>50</v>
      </c>
    </row>
    <row r="456" spans="1:11" ht="45" hidden="1" x14ac:dyDescent="0.25">
      <c r="A456" s="216">
        <f t="shared" si="162"/>
        <v>262</v>
      </c>
      <c r="B456" s="40">
        <f t="shared" si="162"/>
        <v>5334</v>
      </c>
      <c r="C456" s="20">
        <v>4840</v>
      </c>
      <c r="D456" s="21" t="s">
        <v>479</v>
      </c>
      <c r="E456" s="22">
        <f t="shared" si="160"/>
        <v>0</v>
      </c>
      <c r="F456" s="22">
        <f t="shared" ref="F456:K456" si="164">F457+F458</f>
        <v>0</v>
      </c>
      <c r="G456" s="22">
        <f t="shared" si="164"/>
        <v>0</v>
      </c>
      <c r="H456" s="22">
        <f t="shared" si="164"/>
        <v>0</v>
      </c>
      <c r="I456" s="22">
        <f>I457+I458</f>
        <v>0</v>
      </c>
      <c r="J456" s="22">
        <f t="shared" si="164"/>
        <v>0</v>
      </c>
      <c r="K456" s="221">
        <f t="shared" si="164"/>
        <v>0</v>
      </c>
    </row>
    <row r="457" spans="1:11" ht="30" hidden="1" x14ac:dyDescent="0.25">
      <c r="A457" s="216">
        <f t="shared" si="162"/>
        <v>263</v>
      </c>
      <c r="B457" s="41">
        <f t="shared" si="162"/>
        <v>5335</v>
      </c>
      <c r="C457" s="26">
        <v>4841</v>
      </c>
      <c r="D457" s="27" t="s">
        <v>480</v>
      </c>
      <c r="E457" s="43">
        <f t="shared" si="160"/>
        <v>0</v>
      </c>
      <c r="F457" s="28"/>
      <c r="G457" s="28"/>
      <c r="H457" s="28"/>
      <c r="I457" s="28"/>
      <c r="J457" s="28"/>
      <c r="K457" s="222"/>
    </row>
    <row r="458" spans="1:11" hidden="1" x14ac:dyDescent="0.25">
      <c r="A458" s="216">
        <f t="shared" si="162"/>
        <v>264</v>
      </c>
      <c r="B458" s="41">
        <f t="shared" si="162"/>
        <v>5336</v>
      </c>
      <c r="C458" s="26">
        <v>4842</v>
      </c>
      <c r="D458" s="27" t="s">
        <v>481</v>
      </c>
      <c r="E458" s="43">
        <f t="shared" si="160"/>
        <v>0</v>
      </c>
      <c r="F458" s="28"/>
      <c r="G458" s="28"/>
      <c r="H458" s="28"/>
      <c r="I458" s="28"/>
      <c r="J458" s="28"/>
      <c r="K458" s="222"/>
    </row>
    <row r="459" spans="1:11" ht="30" hidden="1" x14ac:dyDescent="0.25">
      <c r="A459" s="216">
        <f t="shared" si="162"/>
        <v>265</v>
      </c>
      <c r="B459" s="40">
        <f t="shared" si="162"/>
        <v>5337</v>
      </c>
      <c r="C459" s="20">
        <v>4850</v>
      </c>
      <c r="D459" s="21" t="s">
        <v>482</v>
      </c>
      <c r="E459" s="22">
        <f t="shared" si="160"/>
        <v>0</v>
      </c>
      <c r="F459" s="22">
        <f t="shared" ref="F459:K459" si="165">F460</f>
        <v>0</v>
      </c>
      <c r="G459" s="22">
        <f t="shared" si="165"/>
        <v>0</v>
      </c>
      <c r="H459" s="22">
        <f t="shared" si="165"/>
        <v>0</v>
      </c>
      <c r="I459" s="22">
        <f>I460</f>
        <v>0</v>
      </c>
      <c r="J459" s="22">
        <f t="shared" si="165"/>
        <v>0</v>
      </c>
      <c r="K459" s="221">
        <f t="shared" si="165"/>
        <v>0</v>
      </c>
    </row>
    <row r="460" spans="1:11" ht="30" hidden="1" x14ac:dyDescent="0.25">
      <c r="A460" s="216">
        <f t="shared" si="162"/>
        <v>266</v>
      </c>
      <c r="B460" s="41">
        <f t="shared" si="162"/>
        <v>5338</v>
      </c>
      <c r="C460" s="26">
        <v>4851</v>
      </c>
      <c r="D460" s="114" t="s">
        <v>483</v>
      </c>
      <c r="E460" s="43">
        <f t="shared" si="160"/>
        <v>0</v>
      </c>
      <c r="F460" s="28"/>
      <c r="G460" s="28"/>
      <c r="H460" s="28"/>
      <c r="I460" s="28"/>
      <c r="J460" s="28"/>
      <c r="K460" s="222"/>
    </row>
    <row r="461" spans="1:11" ht="30" hidden="1" x14ac:dyDescent="0.25">
      <c r="A461" s="216">
        <f t="shared" si="162"/>
        <v>267</v>
      </c>
      <c r="B461" s="40">
        <f t="shared" si="162"/>
        <v>5339</v>
      </c>
      <c r="C461" s="20">
        <v>4890</v>
      </c>
      <c r="D461" s="21" t="s">
        <v>484</v>
      </c>
      <c r="E461" s="22">
        <f t="shared" si="160"/>
        <v>0</v>
      </c>
      <c r="F461" s="22">
        <f t="shared" ref="F461:K461" si="166">F462</f>
        <v>0</v>
      </c>
      <c r="G461" s="22">
        <f t="shared" si="166"/>
        <v>0</v>
      </c>
      <c r="H461" s="22">
        <f t="shared" si="166"/>
        <v>0</v>
      </c>
      <c r="I461" s="22">
        <f>I462</f>
        <v>0</v>
      </c>
      <c r="J461" s="22">
        <f t="shared" si="166"/>
        <v>0</v>
      </c>
      <c r="K461" s="221">
        <f t="shared" si="166"/>
        <v>0</v>
      </c>
    </row>
    <row r="462" spans="1:11" ht="30" hidden="1" x14ac:dyDescent="0.25">
      <c r="A462" s="245">
        <f t="shared" si="162"/>
        <v>268</v>
      </c>
      <c r="B462" s="135">
        <f t="shared" si="162"/>
        <v>5340</v>
      </c>
      <c r="C462" s="136">
        <v>4891</v>
      </c>
      <c r="D462" s="137" t="s">
        <v>485</v>
      </c>
      <c r="E462" s="138">
        <f t="shared" si="160"/>
        <v>0</v>
      </c>
      <c r="F462" s="139"/>
      <c r="G462" s="139"/>
      <c r="H462" s="139"/>
      <c r="I462" s="139"/>
      <c r="J462" s="139"/>
      <c r="K462" s="262"/>
    </row>
    <row r="463" spans="1:11" ht="27" x14ac:dyDescent="0.25">
      <c r="A463" s="277">
        <f>A462+1</f>
        <v>269</v>
      </c>
      <c r="B463" s="294">
        <f>B462+1</f>
        <v>5341</v>
      </c>
      <c r="C463" s="279">
        <v>5000</v>
      </c>
      <c r="D463" s="297" t="s">
        <v>621</v>
      </c>
      <c r="E463" s="281">
        <f t="shared" si="160"/>
        <v>37547.028639999997</v>
      </c>
      <c r="F463" s="281">
        <f t="shared" ref="F463:K463" si="167">F464+F506+F515+F518+F526</f>
        <v>0</v>
      </c>
      <c r="G463" s="281">
        <f>G464+G506+G515+G518+G526</f>
        <v>27335.028639999997</v>
      </c>
      <c r="H463" s="281">
        <f t="shared" si="167"/>
        <v>0</v>
      </c>
      <c r="I463" s="281">
        <f t="shared" si="167"/>
        <v>0</v>
      </c>
      <c r="J463" s="281">
        <f t="shared" si="167"/>
        <v>0</v>
      </c>
      <c r="K463" s="282">
        <f t="shared" si="167"/>
        <v>10212</v>
      </c>
    </row>
    <row r="464" spans="1:11" x14ac:dyDescent="0.25">
      <c r="A464" s="224">
        <f t="shared" si="162"/>
        <v>270</v>
      </c>
      <c r="B464" s="296">
        <f t="shared" si="162"/>
        <v>5342</v>
      </c>
      <c r="C464" s="39">
        <v>5100</v>
      </c>
      <c r="D464" s="163" t="s">
        <v>629</v>
      </c>
      <c r="E464" s="18">
        <f t="shared" si="160"/>
        <v>37547.028639999997</v>
      </c>
      <c r="F464" s="170">
        <f t="shared" ref="F464:K464" si="168">F465+F475+F500+F502+F504</f>
        <v>0</v>
      </c>
      <c r="G464" s="170">
        <f>G465+G475+G500+G502+G504</f>
        <v>27335.028639999997</v>
      </c>
      <c r="H464" s="170">
        <f t="shared" si="168"/>
        <v>0</v>
      </c>
      <c r="I464" s="170">
        <f t="shared" si="168"/>
        <v>0</v>
      </c>
      <c r="J464" s="170">
        <f t="shared" si="168"/>
        <v>0</v>
      </c>
      <c r="K464" s="225">
        <f t="shared" si="168"/>
        <v>10212</v>
      </c>
    </row>
    <row r="465" spans="1:11" x14ac:dyDescent="0.25">
      <c r="A465" s="216">
        <f t="shared" si="162"/>
        <v>271</v>
      </c>
      <c r="B465" s="40">
        <f t="shared" si="162"/>
        <v>5343</v>
      </c>
      <c r="C465" s="20">
        <v>5110</v>
      </c>
      <c r="D465" s="168" t="s">
        <v>630</v>
      </c>
      <c r="E465" s="47">
        <f>SUM(F465:K465)</f>
        <v>21375.028639999997</v>
      </c>
      <c r="F465" s="171">
        <f>F467+F472+F474+F473</f>
        <v>0</v>
      </c>
      <c r="G465" s="171">
        <f>G467+G472+G474+G473</f>
        <v>19375.028639999997</v>
      </c>
      <c r="H465" s="171">
        <f t="shared" ref="H465:K465" si="169">H467+H472+H474+H473</f>
        <v>0</v>
      </c>
      <c r="I465" s="171">
        <f t="shared" si="169"/>
        <v>0</v>
      </c>
      <c r="J465" s="171">
        <f t="shared" si="169"/>
        <v>0</v>
      </c>
      <c r="K465" s="217">
        <f t="shared" si="169"/>
        <v>2000</v>
      </c>
    </row>
    <row r="466" spans="1:11" hidden="1" x14ac:dyDescent="0.25">
      <c r="A466" s="216">
        <f t="shared" si="162"/>
        <v>272</v>
      </c>
      <c r="B466" s="41">
        <f t="shared" si="162"/>
        <v>5344</v>
      </c>
      <c r="C466" s="26">
        <v>5111</v>
      </c>
      <c r="D466" s="27" t="s">
        <v>486</v>
      </c>
      <c r="E466" s="78">
        <f t="shared" si="160"/>
        <v>0</v>
      </c>
      <c r="F466" s="172"/>
      <c r="G466" s="172"/>
      <c r="H466" s="172"/>
      <c r="I466" s="172"/>
      <c r="J466" s="172"/>
      <c r="K466" s="218"/>
    </row>
    <row r="467" spans="1:11" hidden="1" x14ac:dyDescent="0.25">
      <c r="A467" s="216">
        <f t="shared" si="162"/>
        <v>273</v>
      </c>
      <c r="B467" s="44">
        <f t="shared" si="162"/>
        <v>5345</v>
      </c>
      <c r="C467" s="58">
        <v>5112</v>
      </c>
      <c r="D467" s="46" t="s">
        <v>487</v>
      </c>
      <c r="E467" s="47">
        <f t="shared" si="160"/>
        <v>0</v>
      </c>
      <c r="F467" s="178">
        <f>F468</f>
        <v>0</v>
      </c>
      <c r="G467" s="178">
        <f>G468</f>
        <v>0</v>
      </c>
      <c r="H467" s="178">
        <f>H468</f>
        <v>0</v>
      </c>
      <c r="I467" s="178">
        <f t="shared" ref="I467:K467" si="170">I468</f>
        <v>0</v>
      </c>
      <c r="J467" s="178">
        <f t="shared" si="170"/>
        <v>0</v>
      </c>
      <c r="K467" s="227">
        <f t="shared" si="170"/>
        <v>0</v>
      </c>
    </row>
    <row r="468" spans="1:11" hidden="1" x14ac:dyDescent="0.25">
      <c r="A468" s="216">
        <f t="shared" si="162"/>
        <v>274</v>
      </c>
      <c r="B468" s="40"/>
      <c r="C468" s="115">
        <v>511222</v>
      </c>
      <c r="D468" s="116" t="s">
        <v>488</v>
      </c>
      <c r="E468" s="47">
        <f t="shared" si="160"/>
        <v>0</v>
      </c>
      <c r="F468" s="180">
        <f>F470+F471+F469</f>
        <v>0</v>
      </c>
      <c r="G468" s="180">
        <f>G470+G471+G469</f>
        <v>0</v>
      </c>
      <c r="H468" s="180">
        <f>H470+H471+H469</f>
        <v>0</v>
      </c>
      <c r="I468" s="180">
        <f t="shared" ref="I468:J468" si="171">I470+I471+I469</f>
        <v>0</v>
      </c>
      <c r="J468" s="180">
        <f t="shared" si="171"/>
        <v>0</v>
      </c>
      <c r="K468" s="229">
        <f>K470+K471+K469</f>
        <v>0</v>
      </c>
    </row>
    <row r="469" spans="1:11" hidden="1" x14ac:dyDescent="0.25">
      <c r="A469" s="216">
        <f t="shared" si="162"/>
        <v>275</v>
      </c>
      <c r="B469" s="49"/>
      <c r="C469" s="50">
        <v>1</v>
      </c>
      <c r="D469" s="51" t="s">
        <v>489</v>
      </c>
      <c r="E469" s="47">
        <f t="shared" si="160"/>
        <v>0</v>
      </c>
      <c r="F469" s="174"/>
      <c r="G469" s="174"/>
      <c r="H469" s="174"/>
      <c r="I469" s="174"/>
      <c r="J469" s="174"/>
      <c r="K469" s="220"/>
    </row>
    <row r="470" spans="1:11" ht="30" hidden="1" x14ac:dyDescent="0.25">
      <c r="A470" s="216">
        <f t="shared" ref="A470:A485" si="172">A469+1</f>
        <v>276</v>
      </c>
      <c r="B470" s="49"/>
      <c r="C470" s="50">
        <v>2</v>
      </c>
      <c r="D470" s="51" t="s">
        <v>490</v>
      </c>
      <c r="E470" s="47">
        <f t="shared" si="160"/>
        <v>0</v>
      </c>
      <c r="F470" s="174"/>
      <c r="G470" s="174"/>
      <c r="H470" s="174"/>
      <c r="I470" s="174"/>
      <c r="J470" s="174"/>
      <c r="K470" s="220"/>
    </row>
    <row r="471" spans="1:11" hidden="1" x14ac:dyDescent="0.25">
      <c r="A471" s="216">
        <f t="shared" si="172"/>
        <v>277</v>
      </c>
      <c r="B471" s="49"/>
      <c r="C471" s="50">
        <v>3</v>
      </c>
      <c r="D471" s="51" t="s">
        <v>491</v>
      </c>
      <c r="E471" s="47">
        <f t="shared" si="160"/>
        <v>0</v>
      </c>
      <c r="F471" s="174"/>
      <c r="G471" s="174"/>
      <c r="H471" s="174"/>
      <c r="I471" s="174"/>
      <c r="J471" s="174"/>
      <c r="K471" s="220"/>
    </row>
    <row r="472" spans="1:11" hidden="1" x14ac:dyDescent="0.25">
      <c r="A472" s="233">
        <f t="shared" si="172"/>
        <v>278</v>
      </c>
      <c r="B472" s="44">
        <v>5346</v>
      </c>
      <c r="C472" s="117">
        <v>5113</v>
      </c>
      <c r="D472" s="77" t="s">
        <v>492</v>
      </c>
      <c r="E472" s="78">
        <f>SUM(F472:K472)</f>
        <v>0</v>
      </c>
      <c r="F472" s="185"/>
      <c r="G472" s="186"/>
      <c r="H472" s="185"/>
      <c r="I472" s="185"/>
      <c r="J472" s="185"/>
      <c r="K472" s="236"/>
    </row>
    <row r="473" spans="1:11" x14ac:dyDescent="0.25">
      <c r="A473" s="233"/>
      <c r="B473" s="44"/>
      <c r="C473" s="117">
        <v>511322</v>
      </c>
      <c r="D473" s="77" t="s">
        <v>493</v>
      </c>
      <c r="E473" s="78">
        <f>SUM(F473:K473)</f>
        <v>9584.0286399999968</v>
      </c>
      <c r="F473" s="185"/>
      <c r="G473" s="196">
        <f>(32722177.8-6167410.15-17970739.01)/1000</f>
        <v>8584.0286399999968</v>
      </c>
      <c r="H473" s="185"/>
      <c r="I473" s="185"/>
      <c r="J473" s="185"/>
      <c r="K473" s="236">
        <v>1000</v>
      </c>
    </row>
    <row r="474" spans="1:11" x14ac:dyDescent="0.25">
      <c r="A474" s="233">
        <f>A472+1</f>
        <v>279</v>
      </c>
      <c r="B474" s="44">
        <v>5347</v>
      </c>
      <c r="C474" s="117">
        <v>5114</v>
      </c>
      <c r="D474" s="77" t="s">
        <v>604</v>
      </c>
      <c r="E474" s="78">
        <f t="shared" si="160"/>
        <v>11791</v>
      </c>
      <c r="F474" s="185"/>
      <c r="G474" s="196">
        <f>(2150+8640)+1</f>
        <v>10791</v>
      </c>
      <c r="H474" s="185"/>
      <c r="I474" s="185"/>
      <c r="J474" s="185"/>
      <c r="K474" s="236">
        <v>1000</v>
      </c>
    </row>
    <row r="475" spans="1:11" x14ac:dyDescent="0.25">
      <c r="A475" s="216">
        <f t="shared" si="172"/>
        <v>280</v>
      </c>
      <c r="B475" s="40">
        <v>5348</v>
      </c>
      <c r="C475" s="20">
        <v>5120</v>
      </c>
      <c r="D475" s="166" t="s">
        <v>631</v>
      </c>
      <c r="E475" s="22">
        <f t="shared" ref="E475:J475" si="173">E477+E488+E497+E476</f>
        <v>16172</v>
      </c>
      <c r="F475" s="171">
        <f t="shared" si="173"/>
        <v>0</v>
      </c>
      <c r="G475" s="171">
        <f t="shared" si="173"/>
        <v>7960</v>
      </c>
      <c r="H475" s="171">
        <f t="shared" si="173"/>
        <v>0</v>
      </c>
      <c r="I475" s="171">
        <f t="shared" si="173"/>
        <v>0</v>
      </c>
      <c r="J475" s="171">
        <f t="shared" si="173"/>
        <v>0</v>
      </c>
      <c r="K475" s="217">
        <f>K477+K488+K497+K476</f>
        <v>8212</v>
      </c>
    </row>
    <row r="476" spans="1:11" hidden="1" x14ac:dyDescent="0.25">
      <c r="A476" s="216">
        <f t="shared" si="172"/>
        <v>281</v>
      </c>
      <c r="B476" s="41">
        <v>5349</v>
      </c>
      <c r="C476" s="26">
        <v>5121</v>
      </c>
      <c r="D476" s="27" t="s">
        <v>494</v>
      </c>
      <c r="E476" s="43">
        <f>SUM(F476:K476)</f>
        <v>0</v>
      </c>
      <c r="F476" s="172"/>
      <c r="G476" s="172"/>
      <c r="H476" s="172"/>
      <c r="I476" s="172"/>
      <c r="J476" s="172"/>
      <c r="K476" s="244"/>
    </row>
    <row r="477" spans="1:11" x14ac:dyDescent="0.25">
      <c r="A477" s="216">
        <f t="shared" si="172"/>
        <v>282</v>
      </c>
      <c r="B477" s="40">
        <v>5350</v>
      </c>
      <c r="C477" s="20">
        <v>5122</v>
      </c>
      <c r="D477" s="21" t="s">
        <v>495</v>
      </c>
      <c r="E477" s="59">
        <f t="shared" ref="E477:F477" si="174">E478+E480+E481+E482+E479+E486+E487+E483</f>
        <v>2212</v>
      </c>
      <c r="F477" s="180">
        <f t="shared" si="174"/>
        <v>0</v>
      </c>
      <c r="G477" s="180">
        <f>G478+G480+G481+G482+G479+G486+G487+G483</f>
        <v>0</v>
      </c>
      <c r="H477" s="180">
        <f t="shared" ref="H477:K477" si="175">H478+H480+H481+H482+H479+H486+H487+H483</f>
        <v>0</v>
      </c>
      <c r="I477" s="180">
        <f t="shared" si="175"/>
        <v>0</v>
      </c>
      <c r="J477" s="180">
        <f t="shared" si="175"/>
        <v>0</v>
      </c>
      <c r="K477" s="229">
        <f t="shared" si="175"/>
        <v>2212</v>
      </c>
    </row>
    <row r="478" spans="1:11" x14ac:dyDescent="0.25">
      <c r="A478" s="230">
        <f t="shared" si="172"/>
        <v>283</v>
      </c>
      <c r="B478" s="60"/>
      <c r="C478" s="61">
        <v>512211</v>
      </c>
      <c r="D478" s="62" t="s">
        <v>496</v>
      </c>
      <c r="E478" s="64">
        <f>SUM(F478:K478)</f>
        <v>500</v>
      </c>
      <c r="F478" s="181"/>
      <c r="G478" s="181"/>
      <c r="H478" s="181"/>
      <c r="I478" s="181"/>
      <c r="J478" s="181"/>
      <c r="K478" s="231">
        <v>500</v>
      </c>
    </row>
    <row r="479" spans="1:11" x14ac:dyDescent="0.25">
      <c r="A479" s="230">
        <f t="shared" si="172"/>
        <v>284</v>
      </c>
      <c r="B479" s="60"/>
      <c r="C479" s="61">
        <v>512211</v>
      </c>
      <c r="D479" s="62" t="s">
        <v>603</v>
      </c>
      <c r="E479" s="64">
        <f t="shared" ref="E479:E481" si="176">SUM(F479:K479)</f>
        <v>500</v>
      </c>
      <c r="F479" s="181"/>
      <c r="G479" s="181"/>
      <c r="H479" s="181"/>
      <c r="I479" s="181"/>
      <c r="J479" s="181"/>
      <c r="K479" s="231">
        <v>500</v>
      </c>
    </row>
    <row r="480" spans="1:11" x14ac:dyDescent="0.25">
      <c r="A480" s="230">
        <f t="shared" si="172"/>
        <v>285</v>
      </c>
      <c r="B480" s="60"/>
      <c r="C480" s="61">
        <v>5122111</v>
      </c>
      <c r="D480" s="62" t="s">
        <v>497</v>
      </c>
      <c r="E480" s="64">
        <f t="shared" si="176"/>
        <v>100</v>
      </c>
      <c r="F480" s="181"/>
      <c r="G480" s="181"/>
      <c r="H480" s="181"/>
      <c r="I480" s="181"/>
      <c r="J480" s="181"/>
      <c r="K480" s="231">
        <v>100</v>
      </c>
    </row>
    <row r="481" spans="1:11" x14ac:dyDescent="0.25">
      <c r="A481" s="230">
        <f t="shared" si="172"/>
        <v>286</v>
      </c>
      <c r="B481" s="60"/>
      <c r="C481" s="61">
        <v>512221</v>
      </c>
      <c r="D481" s="62" t="s">
        <v>498</v>
      </c>
      <c r="E481" s="64">
        <f t="shared" si="176"/>
        <v>1000</v>
      </c>
      <c r="F481" s="181"/>
      <c r="G481" s="181">
        <v>0</v>
      </c>
      <c r="H481" s="181"/>
      <c r="I481" s="181"/>
      <c r="J481" s="181"/>
      <c r="K481" s="231">
        <v>1000</v>
      </c>
    </row>
    <row r="482" spans="1:11" hidden="1" x14ac:dyDescent="0.25">
      <c r="A482" s="230">
        <f t="shared" si="172"/>
        <v>287</v>
      </c>
      <c r="B482" s="60"/>
      <c r="C482" s="118">
        <v>512231</v>
      </c>
      <c r="D482" s="84" t="s">
        <v>499</v>
      </c>
      <c r="E482" s="64">
        <f t="shared" si="160"/>
        <v>0</v>
      </c>
      <c r="F482" s="186"/>
      <c r="G482" s="186"/>
      <c r="H482" s="186"/>
      <c r="I482" s="186"/>
      <c r="J482" s="186"/>
      <c r="K482" s="237"/>
    </row>
    <row r="483" spans="1:11" hidden="1" x14ac:dyDescent="0.25">
      <c r="A483" s="230"/>
      <c r="B483" s="60"/>
      <c r="C483" s="83">
        <v>512252</v>
      </c>
      <c r="D483" s="89" t="s">
        <v>500</v>
      </c>
      <c r="E483" s="64">
        <f t="shared" si="160"/>
        <v>0</v>
      </c>
      <c r="F483" s="186"/>
      <c r="G483" s="197"/>
      <c r="H483" s="186"/>
      <c r="I483" s="186"/>
      <c r="J483" s="186"/>
      <c r="K483" s="237"/>
    </row>
    <row r="484" spans="1:11" hidden="1" x14ac:dyDescent="0.25">
      <c r="A484" s="230">
        <f>A482+1</f>
        <v>288</v>
      </c>
      <c r="B484" s="73">
        <v>5351</v>
      </c>
      <c r="C484" s="119">
        <v>5123</v>
      </c>
      <c r="D484" s="120" t="s">
        <v>501</v>
      </c>
      <c r="E484" s="64">
        <f t="shared" si="160"/>
        <v>0</v>
      </c>
      <c r="F484" s="185"/>
      <c r="G484" s="203"/>
      <c r="H484" s="185"/>
      <c r="I484" s="185"/>
      <c r="J484" s="185"/>
      <c r="K484" s="236"/>
    </row>
    <row r="485" spans="1:11" hidden="1" x14ac:dyDescent="0.25">
      <c r="A485" s="230">
        <f t="shared" si="172"/>
        <v>289</v>
      </c>
      <c r="B485" s="73">
        <v>5352</v>
      </c>
      <c r="C485" s="119">
        <v>5124</v>
      </c>
      <c r="D485" s="120" t="s">
        <v>502</v>
      </c>
      <c r="E485" s="64">
        <f t="shared" si="160"/>
        <v>0</v>
      </c>
      <c r="F485" s="185"/>
      <c r="G485" s="185"/>
      <c r="H485" s="185"/>
      <c r="I485" s="185"/>
      <c r="J485" s="185"/>
      <c r="K485" s="236"/>
    </row>
    <row r="486" spans="1:11" hidden="1" x14ac:dyDescent="0.25">
      <c r="A486" s="230"/>
      <c r="B486" s="73"/>
      <c r="C486" s="103">
        <v>512232</v>
      </c>
      <c r="D486" s="103" t="s">
        <v>503</v>
      </c>
      <c r="E486" s="64">
        <f t="shared" si="160"/>
        <v>0</v>
      </c>
      <c r="F486" s="185"/>
      <c r="G486" s="185"/>
      <c r="H486" s="185"/>
      <c r="I486" s="185"/>
      <c r="J486" s="185"/>
      <c r="K486" s="236"/>
    </row>
    <row r="487" spans="1:11" x14ac:dyDescent="0.25">
      <c r="A487" s="230"/>
      <c r="B487" s="73"/>
      <c r="C487" s="103">
        <v>512241</v>
      </c>
      <c r="D487" s="103" t="s">
        <v>504</v>
      </c>
      <c r="E487" s="64">
        <f t="shared" si="160"/>
        <v>112</v>
      </c>
      <c r="F487" s="185"/>
      <c r="G487" s="185"/>
      <c r="H487" s="185"/>
      <c r="I487" s="185"/>
      <c r="J487" s="185"/>
      <c r="K487" s="236">
        <v>112</v>
      </c>
    </row>
    <row r="488" spans="1:11" x14ac:dyDescent="0.25">
      <c r="A488" s="216">
        <f>A485+1</f>
        <v>290</v>
      </c>
      <c r="B488" s="40">
        <v>5353</v>
      </c>
      <c r="C488" s="20">
        <v>5125</v>
      </c>
      <c r="D488" s="21" t="s">
        <v>505</v>
      </c>
      <c r="E488" s="59">
        <f>SUM(F488:K488)</f>
        <v>13960</v>
      </c>
      <c r="F488" s="180">
        <f>F489</f>
        <v>0</v>
      </c>
      <c r="G488" s="180">
        <f t="shared" ref="G488:K488" si="177">G489</f>
        <v>7960</v>
      </c>
      <c r="H488" s="180">
        <f t="shared" si="177"/>
        <v>0</v>
      </c>
      <c r="I488" s="180">
        <f t="shared" si="177"/>
        <v>0</v>
      </c>
      <c r="J488" s="180">
        <f t="shared" si="177"/>
        <v>0</v>
      </c>
      <c r="K488" s="229">
        <f t="shared" si="177"/>
        <v>6000</v>
      </c>
    </row>
    <row r="489" spans="1:11" x14ac:dyDescent="0.25">
      <c r="A489" s="233">
        <f t="shared" ref="A489:B504" si="178">A488+1</f>
        <v>291</v>
      </c>
      <c r="B489" s="40"/>
      <c r="C489" s="20">
        <v>512511</v>
      </c>
      <c r="D489" s="21" t="s">
        <v>506</v>
      </c>
      <c r="E489" s="59">
        <f>SUM(F489:K489)</f>
        <v>13960</v>
      </c>
      <c r="F489" s="180">
        <f t="shared" ref="F489:J489" si="179">F490+F491</f>
        <v>0</v>
      </c>
      <c r="G489" s="180">
        <f>G490+G491</f>
        <v>7960</v>
      </c>
      <c r="H489" s="180">
        <f t="shared" si="179"/>
        <v>0</v>
      </c>
      <c r="I489" s="180">
        <f t="shared" si="179"/>
        <v>0</v>
      </c>
      <c r="J489" s="180">
        <f t="shared" si="179"/>
        <v>0</v>
      </c>
      <c r="K489" s="229">
        <f>K490+K491</f>
        <v>6000</v>
      </c>
    </row>
    <row r="490" spans="1:11" x14ac:dyDescent="0.25">
      <c r="A490" s="230">
        <f t="shared" si="178"/>
        <v>292</v>
      </c>
      <c r="B490" s="60"/>
      <c r="C490" s="81">
        <v>5125110</v>
      </c>
      <c r="D490" s="62" t="s">
        <v>507</v>
      </c>
      <c r="E490" s="64">
        <f>SUM(F490:K490)</f>
        <v>6000</v>
      </c>
      <c r="F490" s="181">
        <v>0</v>
      </c>
      <c r="G490" s="181">
        <v>0</v>
      </c>
      <c r="H490" s="181">
        <v>0</v>
      </c>
      <c r="I490" s="181">
        <v>0</v>
      </c>
      <c r="J490" s="181">
        <v>0</v>
      </c>
      <c r="K490" s="231">
        <v>6000</v>
      </c>
    </row>
    <row r="491" spans="1:11" ht="15.75" thickBot="1" x14ac:dyDescent="0.3">
      <c r="A491" s="216">
        <f>A490+1</f>
        <v>293</v>
      </c>
      <c r="B491" s="49"/>
      <c r="C491" s="81">
        <v>5125111</v>
      </c>
      <c r="D491" s="51" t="s">
        <v>508</v>
      </c>
      <c r="E491" s="52">
        <f>SUM(F491:K491)</f>
        <v>7960</v>
      </c>
      <c r="F491" s="174"/>
      <c r="G491" s="204">
        <f>(6200000+810000+950000)/1000</f>
        <v>7960</v>
      </c>
      <c r="H491" s="174">
        <v>0</v>
      </c>
      <c r="I491" s="174">
        <v>0</v>
      </c>
      <c r="J491" s="174">
        <v>0</v>
      </c>
      <c r="K491" s="220"/>
    </row>
    <row r="492" spans="1:11" ht="15.75" hidden="1" thickBot="1" x14ac:dyDescent="0.3">
      <c r="A492" s="245">
        <f t="shared" si="178"/>
        <v>294</v>
      </c>
      <c r="B492" s="121"/>
      <c r="C492" s="81">
        <v>5125112</v>
      </c>
      <c r="D492" s="122" t="s">
        <v>509</v>
      </c>
      <c r="E492" s="123">
        <f t="shared" ref="E492:E555" si="180">SUM(F492:K492)</f>
        <v>0</v>
      </c>
      <c r="F492" s="124"/>
      <c r="G492" s="124"/>
      <c r="H492" s="124"/>
      <c r="I492" s="124"/>
      <c r="J492" s="124"/>
      <c r="K492" s="246"/>
    </row>
    <row r="493" spans="1:11" ht="15.75" hidden="1" thickBot="1" x14ac:dyDescent="0.3">
      <c r="A493" s="224">
        <f t="shared" si="178"/>
        <v>295</v>
      </c>
      <c r="B493" s="125">
        <v>5354</v>
      </c>
      <c r="C493" s="126"/>
      <c r="D493" s="127" t="s">
        <v>510</v>
      </c>
      <c r="E493" s="128">
        <f t="shared" si="180"/>
        <v>0</v>
      </c>
      <c r="F493" s="129"/>
      <c r="G493" s="129"/>
      <c r="H493" s="129"/>
      <c r="I493" s="129"/>
      <c r="J493" s="129"/>
      <c r="K493" s="247"/>
    </row>
    <row r="494" spans="1:11" ht="15.75" hidden="1" thickBot="1" x14ac:dyDescent="0.3">
      <c r="A494" s="216">
        <f t="shared" si="178"/>
        <v>296</v>
      </c>
      <c r="B494" s="41">
        <v>5355</v>
      </c>
      <c r="C494" s="58"/>
      <c r="D494" s="27" t="s">
        <v>511</v>
      </c>
      <c r="E494" s="43">
        <f t="shared" si="180"/>
        <v>0</v>
      </c>
      <c r="F494" s="28"/>
      <c r="G494" s="28"/>
      <c r="H494" s="28"/>
      <c r="I494" s="28"/>
      <c r="J494" s="28"/>
      <c r="K494" s="222"/>
    </row>
    <row r="495" spans="1:11" ht="15.75" hidden="1" thickBot="1" x14ac:dyDescent="0.3">
      <c r="A495" s="216">
        <f t="shared" si="178"/>
        <v>297</v>
      </c>
      <c r="B495" s="41">
        <v>5356</v>
      </c>
      <c r="C495" s="58"/>
      <c r="D495" s="27" t="s">
        <v>512</v>
      </c>
      <c r="E495" s="43">
        <f t="shared" si="180"/>
        <v>0</v>
      </c>
      <c r="F495" s="28"/>
      <c r="G495" s="28"/>
      <c r="H495" s="28"/>
      <c r="I495" s="28"/>
      <c r="J495" s="28"/>
      <c r="K495" s="222"/>
    </row>
    <row r="496" spans="1:11" ht="30.75" hidden="1" thickBot="1" x14ac:dyDescent="0.3">
      <c r="A496" s="216">
        <f t="shared" si="178"/>
        <v>298</v>
      </c>
      <c r="B496" s="41">
        <v>5357</v>
      </c>
      <c r="C496" s="58"/>
      <c r="D496" s="27" t="s">
        <v>513</v>
      </c>
      <c r="E496" s="43">
        <f t="shared" si="180"/>
        <v>0</v>
      </c>
      <c r="F496" s="28"/>
      <c r="G496" s="28"/>
      <c r="H496" s="28"/>
      <c r="I496" s="28"/>
      <c r="J496" s="28"/>
      <c r="K496" s="222"/>
    </row>
    <row r="497" spans="1:11" ht="15.75" hidden="1" thickBot="1" x14ac:dyDescent="0.3">
      <c r="A497" s="230"/>
      <c r="B497" s="41">
        <v>5357</v>
      </c>
      <c r="C497" s="130">
        <v>5129</v>
      </c>
      <c r="D497" s="131" t="s">
        <v>514</v>
      </c>
      <c r="E497" s="59">
        <f>SUM(F497:K497)</f>
        <v>0</v>
      </c>
      <c r="F497" s="48">
        <f>F498+F499</f>
        <v>0</v>
      </c>
      <c r="G497" s="48">
        <f>G498+G499</f>
        <v>0</v>
      </c>
      <c r="H497" s="48">
        <f t="shared" ref="H497:K497" si="181">H498+H499</f>
        <v>0</v>
      </c>
      <c r="I497" s="48">
        <f t="shared" si="181"/>
        <v>0</v>
      </c>
      <c r="J497" s="48">
        <f t="shared" si="181"/>
        <v>0</v>
      </c>
      <c r="K497" s="248">
        <f t="shared" si="181"/>
        <v>0</v>
      </c>
    </row>
    <row r="498" spans="1:11" ht="15.75" hidden="1" thickBot="1" x14ac:dyDescent="0.3">
      <c r="A498" s="249"/>
      <c r="B498" s="41"/>
      <c r="C498" s="132">
        <v>512912</v>
      </c>
      <c r="D498" s="133" t="s">
        <v>515</v>
      </c>
      <c r="E498" s="64">
        <f>SUM(F498:K498)</f>
        <v>0</v>
      </c>
      <c r="F498" s="79"/>
      <c r="G498" s="79"/>
      <c r="H498" s="79"/>
      <c r="I498" s="79"/>
      <c r="J498" s="79"/>
      <c r="K498" s="250"/>
    </row>
    <row r="499" spans="1:11" ht="15.75" hidden="1" thickBot="1" x14ac:dyDescent="0.3">
      <c r="A499" s="249"/>
      <c r="B499" s="41"/>
      <c r="C499" s="132">
        <v>512921</v>
      </c>
      <c r="D499" s="133" t="s">
        <v>516</v>
      </c>
      <c r="E499" s="64">
        <f>SUM(F499:K499)</f>
        <v>0</v>
      </c>
      <c r="F499" s="79"/>
      <c r="G499" s="79"/>
      <c r="H499" s="79"/>
      <c r="I499" s="79"/>
      <c r="J499" s="79"/>
      <c r="K499" s="250"/>
    </row>
    <row r="500" spans="1:11" ht="15.75" hidden="1" thickBot="1" x14ac:dyDescent="0.3">
      <c r="A500" s="216">
        <f>A496+1</f>
        <v>299</v>
      </c>
      <c r="B500" s="40">
        <v>5358</v>
      </c>
      <c r="C500" s="20">
        <v>5130</v>
      </c>
      <c r="D500" s="21" t="s">
        <v>517</v>
      </c>
      <c r="E500" s="22">
        <f t="shared" si="180"/>
        <v>0</v>
      </c>
      <c r="F500" s="22">
        <f t="shared" ref="F500:K500" si="182">F501</f>
        <v>0</v>
      </c>
      <c r="G500" s="22">
        <f t="shared" si="182"/>
        <v>0</v>
      </c>
      <c r="H500" s="22">
        <f t="shared" si="182"/>
        <v>0</v>
      </c>
      <c r="I500" s="22">
        <f>I501</f>
        <v>0</v>
      </c>
      <c r="J500" s="22">
        <f t="shared" si="182"/>
        <v>0</v>
      </c>
      <c r="K500" s="221">
        <f t="shared" si="182"/>
        <v>0</v>
      </c>
    </row>
    <row r="501" spans="1:11" ht="15.75" hidden="1" thickBot="1" x14ac:dyDescent="0.3">
      <c r="A501" s="216">
        <f t="shared" si="178"/>
        <v>300</v>
      </c>
      <c r="B501" s="41">
        <f>B500+1</f>
        <v>5359</v>
      </c>
      <c r="C501" s="26">
        <v>5131</v>
      </c>
      <c r="D501" s="27" t="s">
        <v>518</v>
      </c>
      <c r="E501" s="43">
        <f t="shared" si="180"/>
        <v>0</v>
      </c>
      <c r="F501" s="28"/>
      <c r="G501" s="28"/>
      <c r="H501" s="28"/>
      <c r="I501" s="28"/>
      <c r="J501" s="28"/>
      <c r="K501" s="222"/>
    </row>
    <row r="502" spans="1:11" ht="15.75" hidden="1" thickBot="1" x14ac:dyDescent="0.3">
      <c r="A502" s="216">
        <f t="shared" si="178"/>
        <v>301</v>
      </c>
      <c r="B502" s="40">
        <f t="shared" si="178"/>
        <v>5360</v>
      </c>
      <c r="C502" s="20">
        <v>5140</v>
      </c>
      <c r="D502" s="21" t="s">
        <v>519</v>
      </c>
      <c r="E502" s="22">
        <f t="shared" si="180"/>
        <v>0</v>
      </c>
      <c r="F502" s="22">
        <f t="shared" ref="F502:K502" si="183">F503</f>
        <v>0</v>
      </c>
      <c r="G502" s="22">
        <f t="shared" si="183"/>
        <v>0</v>
      </c>
      <c r="H502" s="22">
        <f t="shared" si="183"/>
        <v>0</v>
      </c>
      <c r="I502" s="22">
        <f>I503</f>
        <v>0</v>
      </c>
      <c r="J502" s="22">
        <f t="shared" si="183"/>
        <v>0</v>
      </c>
      <c r="K502" s="221">
        <f t="shared" si="183"/>
        <v>0</v>
      </c>
    </row>
    <row r="503" spans="1:11" ht="15.75" hidden="1" thickBot="1" x14ac:dyDescent="0.3">
      <c r="A503" s="216">
        <f t="shared" si="178"/>
        <v>302</v>
      </c>
      <c r="B503" s="41">
        <f t="shared" si="178"/>
        <v>5361</v>
      </c>
      <c r="C503" s="26">
        <v>5141</v>
      </c>
      <c r="D503" s="27" t="s">
        <v>520</v>
      </c>
      <c r="E503" s="43">
        <f t="shared" si="180"/>
        <v>0</v>
      </c>
      <c r="F503" s="28"/>
      <c r="G503" s="28"/>
      <c r="H503" s="28"/>
      <c r="I503" s="28"/>
      <c r="J503" s="28"/>
      <c r="K503" s="222"/>
    </row>
    <row r="504" spans="1:11" ht="15.75" hidden="1" thickBot="1" x14ac:dyDescent="0.3">
      <c r="A504" s="216">
        <f t="shared" si="178"/>
        <v>303</v>
      </c>
      <c r="B504" s="40">
        <f t="shared" si="178"/>
        <v>5362</v>
      </c>
      <c r="C504" s="20">
        <v>5150</v>
      </c>
      <c r="D504" s="21" t="s">
        <v>521</v>
      </c>
      <c r="E504" s="22">
        <f t="shared" si="180"/>
        <v>0</v>
      </c>
      <c r="F504" s="22">
        <f t="shared" ref="F504:K504" si="184">F505</f>
        <v>0</v>
      </c>
      <c r="G504" s="22">
        <f t="shared" si="184"/>
        <v>0</v>
      </c>
      <c r="H504" s="22">
        <f t="shared" si="184"/>
        <v>0</v>
      </c>
      <c r="I504" s="22">
        <f>I505</f>
        <v>0</v>
      </c>
      <c r="J504" s="22">
        <f t="shared" si="184"/>
        <v>0</v>
      </c>
      <c r="K504" s="221">
        <f t="shared" si="184"/>
        <v>0</v>
      </c>
    </row>
    <row r="505" spans="1:11" ht="15.75" hidden="1" thickBot="1" x14ac:dyDescent="0.3">
      <c r="A505" s="216">
        <f t="shared" ref="A505:B520" si="185">A504+1</f>
        <v>304</v>
      </c>
      <c r="B505" s="41">
        <f t="shared" si="185"/>
        <v>5363</v>
      </c>
      <c r="C505" s="26">
        <v>5151</v>
      </c>
      <c r="D505" s="27" t="s">
        <v>522</v>
      </c>
      <c r="E505" s="43">
        <f t="shared" si="180"/>
        <v>0</v>
      </c>
      <c r="F505" s="28"/>
      <c r="G505" s="28"/>
      <c r="H505" s="28"/>
      <c r="I505" s="28"/>
      <c r="J505" s="28"/>
      <c r="K505" s="222"/>
    </row>
    <row r="506" spans="1:11" ht="15.75" hidden="1" thickBot="1" x14ac:dyDescent="0.3">
      <c r="A506" s="216">
        <f t="shared" si="185"/>
        <v>305</v>
      </c>
      <c r="B506" s="40">
        <f t="shared" si="185"/>
        <v>5364</v>
      </c>
      <c r="C506" s="20">
        <v>5200</v>
      </c>
      <c r="D506" s="21" t="s">
        <v>523</v>
      </c>
      <c r="E506" s="22">
        <f t="shared" si="180"/>
        <v>0</v>
      </c>
      <c r="F506" s="22">
        <f t="shared" ref="F506:K506" si="186">F507+F509+F513</f>
        <v>0</v>
      </c>
      <c r="G506" s="22">
        <f t="shared" si="186"/>
        <v>0</v>
      </c>
      <c r="H506" s="22">
        <f t="shared" si="186"/>
        <v>0</v>
      </c>
      <c r="I506" s="22">
        <f>I507+I509+I513</f>
        <v>0</v>
      </c>
      <c r="J506" s="22">
        <f t="shared" si="186"/>
        <v>0</v>
      </c>
      <c r="K506" s="221">
        <f t="shared" si="186"/>
        <v>0</v>
      </c>
    </row>
    <row r="507" spans="1:11" ht="15.75" hidden="1" thickBot="1" x14ac:dyDescent="0.3">
      <c r="A507" s="216">
        <f t="shared" si="185"/>
        <v>306</v>
      </c>
      <c r="B507" s="40">
        <f t="shared" si="185"/>
        <v>5365</v>
      </c>
      <c r="C507" s="20">
        <v>5210</v>
      </c>
      <c r="D507" s="21" t="s">
        <v>524</v>
      </c>
      <c r="E507" s="22">
        <f t="shared" si="180"/>
        <v>0</v>
      </c>
      <c r="F507" s="22">
        <f t="shared" ref="F507:K507" si="187">F508</f>
        <v>0</v>
      </c>
      <c r="G507" s="22">
        <f t="shared" si="187"/>
        <v>0</v>
      </c>
      <c r="H507" s="22">
        <f t="shared" si="187"/>
        <v>0</v>
      </c>
      <c r="I507" s="22">
        <f>I508</f>
        <v>0</v>
      </c>
      <c r="J507" s="22">
        <f t="shared" si="187"/>
        <v>0</v>
      </c>
      <c r="K507" s="221">
        <f t="shared" si="187"/>
        <v>0</v>
      </c>
    </row>
    <row r="508" spans="1:11" ht="15.75" hidden="1" thickBot="1" x14ac:dyDescent="0.3">
      <c r="A508" s="216">
        <f t="shared" si="185"/>
        <v>307</v>
      </c>
      <c r="B508" s="41">
        <f t="shared" si="185"/>
        <v>5366</v>
      </c>
      <c r="C508" s="26">
        <v>5211</v>
      </c>
      <c r="D508" s="27" t="s">
        <v>525</v>
      </c>
      <c r="E508" s="43">
        <f t="shared" si="180"/>
        <v>0</v>
      </c>
      <c r="F508" s="28"/>
      <c r="G508" s="28"/>
      <c r="H508" s="28"/>
      <c r="I508" s="28"/>
      <c r="J508" s="28"/>
      <c r="K508" s="222"/>
    </row>
    <row r="509" spans="1:11" ht="15.75" hidden="1" thickBot="1" x14ac:dyDescent="0.3">
      <c r="A509" s="216">
        <f t="shared" si="185"/>
        <v>308</v>
      </c>
      <c r="B509" s="40">
        <f t="shared" si="185"/>
        <v>5367</v>
      </c>
      <c r="C509" s="20">
        <v>5220</v>
      </c>
      <c r="D509" s="21" t="s">
        <v>526</v>
      </c>
      <c r="E509" s="22">
        <f t="shared" si="180"/>
        <v>0</v>
      </c>
      <c r="F509" s="22">
        <f t="shared" ref="F509:K509" si="188">SUM(F510:F512)</f>
        <v>0</v>
      </c>
      <c r="G509" s="22">
        <f t="shared" si="188"/>
        <v>0</v>
      </c>
      <c r="H509" s="22">
        <f t="shared" si="188"/>
        <v>0</v>
      </c>
      <c r="I509" s="22">
        <f>SUM(I510:I512)</f>
        <v>0</v>
      </c>
      <c r="J509" s="22">
        <f t="shared" si="188"/>
        <v>0</v>
      </c>
      <c r="K509" s="221">
        <f t="shared" si="188"/>
        <v>0</v>
      </c>
    </row>
    <row r="510" spans="1:11" ht="15.75" hidden="1" thickBot="1" x14ac:dyDescent="0.3">
      <c r="A510" s="216">
        <f t="shared" si="185"/>
        <v>309</v>
      </c>
      <c r="B510" s="41">
        <f t="shared" si="185"/>
        <v>5368</v>
      </c>
      <c r="C510" s="26">
        <v>5221</v>
      </c>
      <c r="D510" s="27" t="s">
        <v>527</v>
      </c>
      <c r="E510" s="43">
        <f t="shared" si="180"/>
        <v>0</v>
      </c>
      <c r="F510" s="28"/>
      <c r="G510" s="28"/>
      <c r="H510" s="28"/>
      <c r="I510" s="28"/>
      <c r="J510" s="28"/>
      <c r="K510" s="222"/>
    </row>
    <row r="511" spans="1:11" ht="15.75" hidden="1" thickBot="1" x14ac:dyDescent="0.3">
      <c r="A511" s="216">
        <f t="shared" si="185"/>
        <v>310</v>
      </c>
      <c r="B511" s="41">
        <f t="shared" si="185"/>
        <v>5369</v>
      </c>
      <c r="C511" s="26">
        <v>5222</v>
      </c>
      <c r="D511" s="27" t="s">
        <v>528</v>
      </c>
      <c r="E511" s="43">
        <f t="shared" si="180"/>
        <v>0</v>
      </c>
      <c r="F511" s="28"/>
      <c r="G511" s="28"/>
      <c r="H511" s="28"/>
      <c r="I511" s="28"/>
      <c r="J511" s="28"/>
      <c r="K511" s="222"/>
    </row>
    <row r="512" spans="1:11" ht="15.75" hidden="1" thickBot="1" x14ac:dyDescent="0.3">
      <c r="A512" s="216">
        <f t="shared" si="185"/>
        <v>311</v>
      </c>
      <c r="B512" s="41">
        <f t="shared" si="185"/>
        <v>5370</v>
      </c>
      <c r="C512" s="26">
        <v>5223</v>
      </c>
      <c r="D512" s="27" t="s">
        <v>529</v>
      </c>
      <c r="E512" s="43">
        <f t="shared" si="180"/>
        <v>0</v>
      </c>
      <c r="F512" s="28"/>
      <c r="G512" s="28"/>
      <c r="H512" s="28"/>
      <c r="I512" s="28"/>
      <c r="J512" s="28"/>
      <c r="K512" s="222"/>
    </row>
    <row r="513" spans="1:11" ht="15.75" hidden="1" thickBot="1" x14ac:dyDescent="0.3">
      <c r="A513" s="216">
        <f t="shared" si="185"/>
        <v>312</v>
      </c>
      <c r="B513" s="40">
        <f t="shared" si="185"/>
        <v>5371</v>
      </c>
      <c r="C513" s="20">
        <v>5230</v>
      </c>
      <c r="D513" s="21" t="s">
        <v>530</v>
      </c>
      <c r="E513" s="22">
        <f t="shared" si="180"/>
        <v>0</v>
      </c>
      <c r="F513" s="22">
        <f t="shared" ref="F513:K513" si="189">F514</f>
        <v>0</v>
      </c>
      <c r="G513" s="22">
        <f t="shared" si="189"/>
        <v>0</v>
      </c>
      <c r="H513" s="22">
        <f t="shared" si="189"/>
        <v>0</v>
      </c>
      <c r="I513" s="22">
        <f>I514</f>
        <v>0</v>
      </c>
      <c r="J513" s="22">
        <f t="shared" si="189"/>
        <v>0</v>
      </c>
      <c r="K513" s="221">
        <f t="shared" si="189"/>
        <v>0</v>
      </c>
    </row>
    <row r="514" spans="1:11" ht="15.75" hidden="1" thickBot="1" x14ac:dyDescent="0.3">
      <c r="A514" s="216">
        <f t="shared" si="185"/>
        <v>313</v>
      </c>
      <c r="B514" s="41">
        <f t="shared" si="185"/>
        <v>5372</v>
      </c>
      <c r="C514" s="26">
        <v>5231</v>
      </c>
      <c r="D514" s="27" t="s">
        <v>531</v>
      </c>
      <c r="E514" s="43">
        <f t="shared" si="180"/>
        <v>0</v>
      </c>
      <c r="F514" s="28"/>
      <c r="G514" s="28"/>
      <c r="H514" s="28"/>
      <c r="I514" s="28"/>
      <c r="J514" s="28"/>
      <c r="K514" s="222"/>
    </row>
    <row r="515" spans="1:11" ht="15.75" hidden="1" thickBot="1" x14ac:dyDescent="0.3">
      <c r="A515" s="216">
        <f t="shared" si="185"/>
        <v>314</v>
      </c>
      <c r="B515" s="40">
        <f t="shared" si="185"/>
        <v>5373</v>
      </c>
      <c r="C515" s="20">
        <v>5300</v>
      </c>
      <c r="D515" s="21" t="s">
        <v>532</v>
      </c>
      <c r="E515" s="22">
        <f t="shared" si="180"/>
        <v>0</v>
      </c>
      <c r="F515" s="22">
        <f t="shared" ref="F515:K516" si="190">F516</f>
        <v>0</v>
      </c>
      <c r="G515" s="22">
        <f t="shared" si="190"/>
        <v>0</v>
      </c>
      <c r="H515" s="22">
        <f t="shared" si="190"/>
        <v>0</v>
      </c>
      <c r="I515" s="22">
        <f>I516</f>
        <v>0</v>
      </c>
      <c r="J515" s="22">
        <f t="shared" si="190"/>
        <v>0</v>
      </c>
      <c r="K515" s="221">
        <f t="shared" si="190"/>
        <v>0</v>
      </c>
    </row>
    <row r="516" spans="1:11" ht="15.75" hidden="1" thickBot="1" x14ac:dyDescent="0.3">
      <c r="A516" s="216">
        <f t="shared" si="185"/>
        <v>315</v>
      </c>
      <c r="B516" s="40">
        <f t="shared" si="185"/>
        <v>5374</v>
      </c>
      <c r="C516" s="20">
        <v>5310</v>
      </c>
      <c r="D516" s="21" t="s">
        <v>533</v>
      </c>
      <c r="E516" s="22">
        <f t="shared" si="180"/>
        <v>0</v>
      </c>
      <c r="F516" s="22">
        <f t="shared" si="190"/>
        <v>0</v>
      </c>
      <c r="G516" s="22">
        <f t="shared" si="190"/>
        <v>0</v>
      </c>
      <c r="H516" s="22">
        <f t="shared" si="190"/>
        <v>0</v>
      </c>
      <c r="I516" s="22">
        <f>I517</f>
        <v>0</v>
      </c>
      <c r="J516" s="22">
        <f t="shared" si="190"/>
        <v>0</v>
      </c>
      <c r="K516" s="221">
        <f t="shared" si="190"/>
        <v>0</v>
      </c>
    </row>
    <row r="517" spans="1:11" ht="15.75" hidden="1" thickBot="1" x14ac:dyDescent="0.3">
      <c r="A517" s="216">
        <f t="shared" si="185"/>
        <v>316</v>
      </c>
      <c r="B517" s="41">
        <f t="shared" si="185"/>
        <v>5375</v>
      </c>
      <c r="C517" s="26">
        <v>5311</v>
      </c>
      <c r="D517" s="27" t="s">
        <v>534</v>
      </c>
      <c r="E517" s="43">
        <f t="shared" si="180"/>
        <v>0</v>
      </c>
      <c r="F517" s="28"/>
      <c r="G517" s="28"/>
      <c r="H517" s="28"/>
      <c r="I517" s="28"/>
      <c r="J517" s="28"/>
      <c r="K517" s="222"/>
    </row>
    <row r="518" spans="1:11" ht="15.75" hidden="1" thickBot="1" x14ac:dyDescent="0.3">
      <c r="A518" s="216">
        <f t="shared" si="185"/>
        <v>317</v>
      </c>
      <c r="B518" s="40">
        <f t="shared" si="185"/>
        <v>5376</v>
      </c>
      <c r="C518" s="20">
        <v>5400</v>
      </c>
      <c r="D518" s="21" t="s">
        <v>535</v>
      </c>
      <c r="E518" s="22">
        <f t="shared" si="180"/>
        <v>0</v>
      </c>
      <c r="F518" s="22">
        <f t="shared" ref="F518:K518" si="191">F519+F521+F523</f>
        <v>0</v>
      </c>
      <c r="G518" s="22">
        <f t="shared" si="191"/>
        <v>0</v>
      </c>
      <c r="H518" s="22">
        <f t="shared" si="191"/>
        <v>0</v>
      </c>
      <c r="I518" s="22">
        <f>I519+I521+I523</f>
        <v>0</v>
      </c>
      <c r="J518" s="22">
        <f t="shared" si="191"/>
        <v>0</v>
      </c>
      <c r="K518" s="221">
        <f t="shared" si="191"/>
        <v>0</v>
      </c>
    </row>
    <row r="519" spans="1:11" ht="15.75" hidden="1" thickBot="1" x14ac:dyDescent="0.3">
      <c r="A519" s="216">
        <f t="shared" si="185"/>
        <v>318</v>
      </c>
      <c r="B519" s="40">
        <f t="shared" si="185"/>
        <v>5377</v>
      </c>
      <c r="C519" s="20">
        <v>5410</v>
      </c>
      <c r="D519" s="21" t="s">
        <v>536</v>
      </c>
      <c r="E519" s="22">
        <f t="shared" si="180"/>
        <v>0</v>
      </c>
      <c r="F519" s="22">
        <f t="shared" ref="F519:K519" si="192">F520</f>
        <v>0</v>
      </c>
      <c r="G519" s="22">
        <f t="shared" si="192"/>
        <v>0</v>
      </c>
      <c r="H519" s="22">
        <f t="shared" si="192"/>
        <v>0</v>
      </c>
      <c r="I519" s="22">
        <f>I520</f>
        <v>0</v>
      </c>
      <c r="J519" s="22">
        <f t="shared" si="192"/>
        <v>0</v>
      </c>
      <c r="K519" s="221">
        <f t="shared" si="192"/>
        <v>0</v>
      </c>
    </row>
    <row r="520" spans="1:11" ht="15.75" hidden="1" thickBot="1" x14ac:dyDescent="0.3">
      <c r="A520" s="216">
        <f t="shared" si="185"/>
        <v>319</v>
      </c>
      <c r="B520" s="41">
        <f t="shared" si="185"/>
        <v>5378</v>
      </c>
      <c r="C520" s="26">
        <v>5411</v>
      </c>
      <c r="D520" s="27" t="s">
        <v>537</v>
      </c>
      <c r="E520" s="43">
        <f t="shared" si="180"/>
        <v>0</v>
      </c>
      <c r="F520" s="28"/>
      <c r="G520" s="28"/>
      <c r="H520" s="28"/>
      <c r="I520" s="28"/>
      <c r="J520" s="28"/>
      <c r="K520" s="222"/>
    </row>
    <row r="521" spans="1:11" ht="15.75" hidden="1" thickBot="1" x14ac:dyDescent="0.3">
      <c r="A521" s="216">
        <f t="shared" ref="A521:B536" si="193">A520+1</f>
        <v>320</v>
      </c>
      <c r="B521" s="40">
        <f t="shared" si="193"/>
        <v>5379</v>
      </c>
      <c r="C521" s="20">
        <v>5420</v>
      </c>
      <c r="D521" s="21" t="s">
        <v>538</v>
      </c>
      <c r="E521" s="22">
        <f t="shared" si="180"/>
        <v>0</v>
      </c>
      <c r="F521" s="22">
        <f t="shared" ref="F521:K521" si="194">F522</f>
        <v>0</v>
      </c>
      <c r="G521" s="22">
        <f t="shared" si="194"/>
        <v>0</v>
      </c>
      <c r="H521" s="22">
        <f t="shared" si="194"/>
        <v>0</v>
      </c>
      <c r="I521" s="22">
        <f>I522</f>
        <v>0</v>
      </c>
      <c r="J521" s="22">
        <f t="shared" si="194"/>
        <v>0</v>
      </c>
      <c r="K521" s="221">
        <f t="shared" si="194"/>
        <v>0</v>
      </c>
    </row>
    <row r="522" spans="1:11" ht="15.75" hidden="1" thickBot="1" x14ac:dyDescent="0.3">
      <c r="A522" s="216">
        <f t="shared" si="193"/>
        <v>321</v>
      </c>
      <c r="B522" s="41">
        <f t="shared" si="193"/>
        <v>5380</v>
      </c>
      <c r="C522" s="26">
        <v>5421</v>
      </c>
      <c r="D522" s="27" t="s">
        <v>539</v>
      </c>
      <c r="E522" s="43">
        <f t="shared" si="180"/>
        <v>0</v>
      </c>
      <c r="F522" s="28"/>
      <c r="G522" s="28"/>
      <c r="H522" s="28"/>
      <c r="I522" s="28"/>
      <c r="J522" s="28"/>
      <c r="K522" s="222"/>
    </row>
    <row r="523" spans="1:11" ht="15.75" hidden="1" thickBot="1" x14ac:dyDescent="0.3">
      <c r="A523" s="216">
        <f t="shared" si="193"/>
        <v>322</v>
      </c>
      <c r="B523" s="40">
        <f t="shared" si="193"/>
        <v>5381</v>
      </c>
      <c r="C523" s="20">
        <v>5430</v>
      </c>
      <c r="D523" s="21" t="s">
        <v>540</v>
      </c>
      <c r="E523" s="22">
        <f t="shared" si="180"/>
        <v>0</v>
      </c>
      <c r="F523" s="22">
        <f t="shared" ref="F523:K523" si="195">F524+F525</f>
        <v>0</v>
      </c>
      <c r="G523" s="22">
        <f t="shared" si="195"/>
        <v>0</v>
      </c>
      <c r="H523" s="22">
        <f t="shared" si="195"/>
        <v>0</v>
      </c>
      <c r="I523" s="22">
        <f>I524+I525</f>
        <v>0</v>
      </c>
      <c r="J523" s="22">
        <f t="shared" si="195"/>
        <v>0</v>
      </c>
      <c r="K523" s="221">
        <f t="shared" si="195"/>
        <v>0</v>
      </c>
    </row>
    <row r="524" spans="1:11" ht="15.75" hidden="1" thickBot="1" x14ac:dyDescent="0.3">
      <c r="A524" s="216">
        <f t="shared" si="193"/>
        <v>323</v>
      </c>
      <c r="B524" s="41">
        <f t="shared" si="193"/>
        <v>5382</v>
      </c>
      <c r="C524" s="26">
        <v>5431</v>
      </c>
      <c r="D524" s="27" t="s">
        <v>541</v>
      </c>
      <c r="E524" s="43">
        <f t="shared" si="180"/>
        <v>0</v>
      </c>
      <c r="F524" s="28"/>
      <c r="G524" s="28"/>
      <c r="H524" s="28"/>
      <c r="I524" s="28"/>
      <c r="J524" s="28"/>
      <c r="K524" s="222"/>
    </row>
    <row r="525" spans="1:11" ht="15.75" hidden="1" thickBot="1" x14ac:dyDescent="0.3">
      <c r="A525" s="216">
        <f t="shared" si="193"/>
        <v>324</v>
      </c>
      <c r="B525" s="41">
        <f t="shared" si="193"/>
        <v>5383</v>
      </c>
      <c r="C525" s="26">
        <v>5432</v>
      </c>
      <c r="D525" s="27" t="s">
        <v>542</v>
      </c>
      <c r="E525" s="43">
        <f t="shared" si="180"/>
        <v>0</v>
      </c>
      <c r="F525" s="28"/>
      <c r="G525" s="28"/>
      <c r="H525" s="28"/>
      <c r="I525" s="28"/>
      <c r="J525" s="28"/>
      <c r="K525" s="222"/>
    </row>
    <row r="526" spans="1:11" ht="30.75" hidden="1" thickBot="1" x14ac:dyDescent="0.3">
      <c r="A526" s="216">
        <f t="shared" si="193"/>
        <v>325</v>
      </c>
      <c r="B526" s="40">
        <f t="shared" si="193"/>
        <v>5384</v>
      </c>
      <c r="C526" s="20">
        <v>5500</v>
      </c>
      <c r="D526" s="21" t="s">
        <v>543</v>
      </c>
      <c r="E526" s="22">
        <f t="shared" si="180"/>
        <v>0</v>
      </c>
      <c r="F526" s="22">
        <f t="shared" ref="F526:K527" si="196">F527</f>
        <v>0</v>
      </c>
      <c r="G526" s="22">
        <f t="shared" si="196"/>
        <v>0</v>
      </c>
      <c r="H526" s="22">
        <f t="shared" si="196"/>
        <v>0</v>
      </c>
      <c r="I526" s="22">
        <f>I527</f>
        <v>0</v>
      </c>
      <c r="J526" s="22">
        <f t="shared" si="196"/>
        <v>0</v>
      </c>
      <c r="K526" s="221">
        <f t="shared" si="196"/>
        <v>0</v>
      </c>
    </row>
    <row r="527" spans="1:11" ht="30.75" hidden="1" thickBot="1" x14ac:dyDescent="0.3">
      <c r="A527" s="216">
        <f t="shared" si="193"/>
        <v>326</v>
      </c>
      <c r="B527" s="40">
        <f t="shared" si="193"/>
        <v>5385</v>
      </c>
      <c r="C527" s="20">
        <v>5510</v>
      </c>
      <c r="D527" s="21" t="s">
        <v>544</v>
      </c>
      <c r="E527" s="22">
        <f t="shared" si="180"/>
        <v>0</v>
      </c>
      <c r="F527" s="22">
        <f t="shared" si="196"/>
        <v>0</v>
      </c>
      <c r="G527" s="22">
        <f t="shared" si="196"/>
        <v>0</v>
      </c>
      <c r="H527" s="22">
        <f t="shared" si="196"/>
        <v>0</v>
      </c>
      <c r="I527" s="22">
        <f>I528</f>
        <v>0</v>
      </c>
      <c r="J527" s="22">
        <f t="shared" si="196"/>
        <v>0</v>
      </c>
      <c r="K527" s="221">
        <f t="shared" si="196"/>
        <v>0</v>
      </c>
    </row>
    <row r="528" spans="1:11" ht="30.75" hidden="1" thickBot="1" x14ac:dyDescent="0.3">
      <c r="A528" s="216">
        <f t="shared" si="193"/>
        <v>327</v>
      </c>
      <c r="B528" s="41">
        <f t="shared" si="193"/>
        <v>5386</v>
      </c>
      <c r="C528" s="26">
        <v>5511</v>
      </c>
      <c r="D528" s="27" t="s">
        <v>545</v>
      </c>
      <c r="E528" s="43">
        <f t="shared" si="180"/>
        <v>0</v>
      </c>
      <c r="F528" s="28"/>
      <c r="G528" s="28"/>
      <c r="H528" s="28"/>
      <c r="I528" s="28"/>
      <c r="J528" s="28"/>
      <c r="K528" s="222"/>
    </row>
    <row r="529" spans="1:11" ht="30.75" hidden="1" thickBot="1" x14ac:dyDescent="0.3">
      <c r="A529" s="216">
        <f t="shared" si="193"/>
        <v>328</v>
      </c>
      <c r="B529" s="40">
        <f t="shared" si="193"/>
        <v>5387</v>
      </c>
      <c r="C529" s="20">
        <v>6000</v>
      </c>
      <c r="D529" s="21" t="s">
        <v>546</v>
      </c>
      <c r="E529" s="22">
        <f t="shared" si="180"/>
        <v>0</v>
      </c>
      <c r="F529" s="22">
        <f t="shared" ref="F529:K529" si="197">F530+F555</f>
        <v>0</v>
      </c>
      <c r="G529" s="22">
        <f t="shared" si="197"/>
        <v>0</v>
      </c>
      <c r="H529" s="22">
        <f t="shared" si="197"/>
        <v>0</v>
      </c>
      <c r="I529" s="22">
        <f>I530+I555</f>
        <v>0</v>
      </c>
      <c r="J529" s="22">
        <f t="shared" si="197"/>
        <v>0</v>
      </c>
      <c r="K529" s="221">
        <f t="shared" si="197"/>
        <v>0</v>
      </c>
    </row>
    <row r="530" spans="1:11" ht="15.75" hidden="1" thickBot="1" x14ac:dyDescent="0.3">
      <c r="A530" s="216">
        <f t="shared" si="193"/>
        <v>329</v>
      </c>
      <c r="B530" s="40">
        <f t="shared" si="193"/>
        <v>5388</v>
      </c>
      <c r="C530" s="20">
        <v>6100</v>
      </c>
      <c r="D530" s="21" t="s">
        <v>547</v>
      </c>
      <c r="E530" s="22">
        <f t="shared" si="180"/>
        <v>0</v>
      </c>
      <c r="F530" s="22">
        <f t="shared" ref="F530:K530" si="198">F531+F541+F549+F551</f>
        <v>0</v>
      </c>
      <c r="G530" s="22">
        <f t="shared" si="198"/>
        <v>0</v>
      </c>
      <c r="H530" s="22">
        <f t="shared" si="198"/>
        <v>0</v>
      </c>
      <c r="I530" s="22">
        <f>I531+I541+I549+I551</f>
        <v>0</v>
      </c>
      <c r="J530" s="22">
        <f t="shared" si="198"/>
        <v>0</v>
      </c>
      <c r="K530" s="221">
        <f t="shared" si="198"/>
        <v>0</v>
      </c>
    </row>
    <row r="531" spans="1:11" ht="30.75" hidden="1" thickBot="1" x14ac:dyDescent="0.3">
      <c r="A531" s="216">
        <f t="shared" si="193"/>
        <v>330</v>
      </c>
      <c r="B531" s="40">
        <f t="shared" si="193"/>
        <v>5389</v>
      </c>
      <c r="C531" s="20">
        <v>6110</v>
      </c>
      <c r="D531" s="21" t="s">
        <v>548</v>
      </c>
      <c r="E531" s="22">
        <f t="shared" si="180"/>
        <v>0</v>
      </c>
      <c r="F531" s="22">
        <f t="shared" ref="F531:K531" si="199">SUM(F532:F540)</f>
        <v>0</v>
      </c>
      <c r="G531" s="22">
        <f t="shared" si="199"/>
        <v>0</v>
      </c>
      <c r="H531" s="22">
        <f t="shared" si="199"/>
        <v>0</v>
      </c>
      <c r="I531" s="22">
        <f>SUM(I532:I540)</f>
        <v>0</v>
      </c>
      <c r="J531" s="22">
        <f t="shared" si="199"/>
        <v>0</v>
      </c>
      <c r="K531" s="221">
        <f t="shared" si="199"/>
        <v>0</v>
      </c>
    </row>
    <row r="532" spans="1:11" ht="15.75" hidden="1" thickBot="1" x14ac:dyDescent="0.3">
      <c r="A532" s="216">
        <f t="shared" si="193"/>
        <v>331</v>
      </c>
      <c r="B532" s="41">
        <f t="shared" si="193"/>
        <v>5390</v>
      </c>
      <c r="C532" s="26">
        <v>6111</v>
      </c>
      <c r="D532" s="27" t="s">
        <v>549</v>
      </c>
      <c r="E532" s="43">
        <f t="shared" si="180"/>
        <v>0</v>
      </c>
      <c r="F532" s="28"/>
      <c r="G532" s="28"/>
      <c r="H532" s="28"/>
      <c r="I532" s="28"/>
      <c r="J532" s="28"/>
      <c r="K532" s="222"/>
    </row>
    <row r="533" spans="1:11" ht="15.75" hidden="1" thickBot="1" x14ac:dyDescent="0.3">
      <c r="A533" s="216">
        <f t="shared" si="193"/>
        <v>332</v>
      </c>
      <c r="B533" s="41">
        <f t="shared" si="193"/>
        <v>5391</v>
      </c>
      <c r="C533" s="26">
        <v>6112</v>
      </c>
      <c r="D533" s="27" t="s">
        <v>550</v>
      </c>
      <c r="E533" s="43">
        <f t="shared" si="180"/>
        <v>0</v>
      </c>
      <c r="F533" s="28"/>
      <c r="G533" s="28"/>
      <c r="H533" s="28"/>
      <c r="I533" s="28"/>
      <c r="J533" s="28"/>
      <c r="K533" s="222"/>
    </row>
    <row r="534" spans="1:11" ht="15.75" hidden="1" thickBot="1" x14ac:dyDescent="0.3">
      <c r="A534" s="216">
        <f t="shared" si="193"/>
        <v>333</v>
      </c>
      <c r="B534" s="41">
        <f t="shared" si="193"/>
        <v>5392</v>
      </c>
      <c r="C534" s="26">
        <v>6113</v>
      </c>
      <c r="D534" s="27" t="s">
        <v>551</v>
      </c>
      <c r="E534" s="43">
        <f t="shared" si="180"/>
        <v>0</v>
      </c>
      <c r="F534" s="28"/>
      <c r="G534" s="28"/>
      <c r="H534" s="28"/>
      <c r="I534" s="28"/>
      <c r="J534" s="28"/>
      <c r="K534" s="222"/>
    </row>
    <row r="535" spans="1:11" ht="15.75" hidden="1" thickBot="1" x14ac:dyDescent="0.3">
      <c r="A535" s="216">
        <f t="shared" si="193"/>
        <v>334</v>
      </c>
      <c r="B535" s="41">
        <f t="shared" si="193"/>
        <v>5393</v>
      </c>
      <c r="C535" s="26">
        <v>6114</v>
      </c>
      <c r="D535" s="27" t="s">
        <v>552</v>
      </c>
      <c r="E535" s="43">
        <f t="shared" si="180"/>
        <v>0</v>
      </c>
      <c r="F535" s="28"/>
      <c r="G535" s="28"/>
      <c r="H535" s="28"/>
      <c r="I535" s="28"/>
      <c r="J535" s="28"/>
      <c r="K535" s="222"/>
    </row>
    <row r="536" spans="1:11" ht="15.75" hidden="1" thickBot="1" x14ac:dyDescent="0.3">
      <c r="A536" s="216">
        <f t="shared" si="193"/>
        <v>335</v>
      </c>
      <c r="B536" s="41">
        <f t="shared" si="193"/>
        <v>5394</v>
      </c>
      <c r="C536" s="26">
        <v>6115</v>
      </c>
      <c r="D536" s="27" t="s">
        <v>553</v>
      </c>
      <c r="E536" s="43">
        <f t="shared" si="180"/>
        <v>0</v>
      </c>
      <c r="F536" s="28"/>
      <c r="G536" s="28"/>
      <c r="H536" s="28"/>
      <c r="I536" s="28"/>
      <c r="J536" s="28"/>
      <c r="K536" s="222"/>
    </row>
    <row r="537" spans="1:11" ht="15.75" hidden="1" thickBot="1" x14ac:dyDescent="0.3">
      <c r="A537" s="216">
        <f t="shared" ref="A537:B552" si="200">A536+1</f>
        <v>336</v>
      </c>
      <c r="B537" s="41">
        <f t="shared" si="200"/>
        <v>5395</v>
      </c>
      <c r="C537" s="26">
        <v>6116</v>
      </c>
      <c r="D537" s="27" t="s">
        <v>554</v>
      </c>
      <c r="E537" s="43">
        <f t="shared" si="180"/>
        <v>0</v>
      </c>
      <c r="F537" s="28"/>
      <c r="G537" s="28"/>
      <c r="H537" s="28"/>
      <c r="I537" s="28"/>
      <c r="J537" s="28"/>
      <c r="K537" s="222"/>
    </row>
    <row r="538" spans="1:11" ht="15.75" hidden="1" thickBot="1" x14ac:dyDescent="0.3">
      <c r="A538" s="216">
        <f t="shared" si="200"/>
        <v>337</v>
      </c>
      <c r="B538" s="41">
        <f t="shared" si="200"/>
        <v>5396</v>
      </c>
      <c r="C538" s="26">
        <v>6117</v>
      </c>
      <c r="D538" s="27" t="s">
        <v>555</v>
      </c>
      <c r="E538" s="43">
        <f t="shared" si="180"/>
        <v>0</v>
      </c>
      <c r="F538" s="28"/>
      <c r="G538" s="28"/>
      <c r="H538" s="28"/>
      <c r="I538" s="28"/>
      <c r="J538" s="28"/>
      <c r="K538" s="222"/>
    </row>
    <row r="539" spans="1:11" ht="15.75" hidden="1" thickBot="1" x14ac:dyDescent="0.3">
      <c r="A539" s="216">
        <f t="shared" si="200"/>
        <v>338</v>
      </c>
      <c r="B539" s="41">
        <f t="shared" si="200"/>
        <v>5397</v>
      </c>
      <c r="C539" s="26">
        <v>6118</v>
      </c>
      <c r="D539" s="27" t="s">
        <v>556</v>
      </c>
      <c r="E539" s="43">
        <f t="shared" si="180"/>
        <v>0</v>
      </c>
      <c r="F539" s="28"/>
      <c r="G539" s="28"/>
      <c r="H539" s="28"/>
      <c r="I539" s="28"/>
      <c r="J539" s="28"/>
      <c r="K539" s="222"/>
    </row>
    <row r="540" spans="1:11" ht="15.75" hidden="1" thickBot="1" x14ac:dyDescent="0.3">
      <c r="A540" s="216">
        <f t="shared" si="200"/>
        <v>339</v>
      </c>
      <c r="B540" s="41">
        <f t="shared" si="200"/>
        <v>5398</v>
      </c>
      <c r="C540" s="26">
        <v>6119</v>
      </c>
      <c r="D540" s="27" t="s">
        <v>202</v>
      </c>
      <c r="E540" s="43">
        <f t="shared" si="180"/>
        <v>0</v>
      </c>
      <c r="F540" s="28"/>
      <c r="G540" s="28"/>
      <c r="H540" s="28"/>
      <c r="I540" s="28"/>
      <c r="J540" s="28"/>
      <c r="K540" s="222"/>
    </row>
    <row r="541" spans="1:11" ht="15.75" hidden="1" thickBot="1" x14ac:dyDescent="0.3">
      <c r="A541" s="216">
        <f t="shared" si="200"/>
        <v>340</v>
      </c>
      <c r="B541" s="40">
        <f t="shared" si="200"/>
        <v>5399</v>
      </c>
      <c r="C541" s="20">
        <v>6120</v>
      </c>
      <c r="D541" s="21" t="s">
        <v>557</v>
      </c>
      <c r="E541" s="22">
        <f t="shared" si="180"/>
        <v>0</v>
      </c>
      <c r="F541" s="22">
        <f t="shared" ref="F541:K541" si="201">SUM(F542:F548)</f>
        <v>0</v>
      </c>
      <c r="G541" s="22">
        <f t="shared" si="201"/>
        <v>0</v>
      </c>
      <c r="H541" s="22">
        <f t="shared" si="201"/>
        <v>0</v>
      </c>
      <c r="I541" s="22">
        <f>SUM(I542:I548)</f>
        <v>0</v>
      </c>
      <c r="J541" s="22">
        <f t="shared" si="201"/>
        <v>0</v>
      </c>
      <c r="K541" s="221">
        <f t="shared" si="201"/>
        <v>0</v>
      </c>
    </row>
    <row r="542" spans="1:11" ht="15.75" hidden="1" thickBot="1" x14ac:dyDescent="0.3">
      <c r="A542" s="216">
        <f t="shared" si="200"/>
        <v>341</v>
      </c>
      <c r="B542" s="41">
        <f t="shared" si="200"/>
        <v>5400</v>
      </c>
      <c r="C542" s="26">
        <v>6121</v>
      </c>
      <c r="D542" s="27" t="s">
        <v>558</v>
      </c>
      <c r="E542" s="43">
        <f t="shared" si="180"/>
        <v>0</v>
      </c>
      <c r="F542" s="28"/>
      <c r="G542" s="28"/>
      <c r="H542" s="28"/>
      <c r="I542" s="28"/>
      <c r="J542" s="28"/>
      <c r="K542" s="222"/>
    </row>
    <row r="543" spans="1:11" ht="15.75" hidden="1" thickBot="1" x14ac:dyDescent="0.3">
      <c r="A543" s="216">
        <f t="shared" si="200"/>
        <v>342</v>
      </c>
      <c r="B543" s="41">
        <f t="shared" si="200"/>
        <v>5401</v>
      </c>
      <c r="C543" s="26">
        <v>6122</v>
      </c>
      <c r="D543" s="27" t="s">
        <v>559</v>
      </c>
      <c r="E543" s="43">
        <f t="shared" si="180"/>
        <v>0</v>
      </c>
      <c r="F543" s="28"/>
      <c r="G543" s="28"/>
      <c r="H543" s="28"/>
      <c r="I543" s="28"/>
      <c r="J543" s="28"/>
      <c r="K543" s="222"/>
    </row>
    <row r="544" spans="1:11" ht="15.75" hidden="1" thickBot="1" x14ac:dyDescent="0.3">
      <c r="A544" s="216">
        <f t="shared" si="200"/>
        <v>343</v>
      </c>
      <c r="B544" s="41">
        <f t="shared" si="200"/>
        <v>5402</v>
      </c>
      <c r="C544" s="26">
        <v>6123</v>
      </c>
      <c r="D544" s="27" t="s">
        <v>560</v>
      </c>
      <c r="E544" s="43">
        <f t="shared" si="180"/>
        <v>0</v>
      </c>
      <c r="F544" s="28"/>
      <c r="G544" s="28"/>
      <c r="H544" s="28"/>
      <c r="I544" s="28"/>
      <c r="J544" s="28"/>
      <c r="K544" s="222"/>
    </row>
    <row r="545" spans="1:11" ht="15.75" hidden="1" thickBot="1" x14ac:dyDescent="0.3">
      <c r="A545" s="216">
        <f t="shared" si="200"/>
        <v>344</v>
      </c>
      <c r="B545" s="41">
        <f t="shared" si="200"/>
        <v>5403</v>
      </c>
      <c r="C545" s="26">
        <v>6124</v>
      </c>
      <c r="D545" s="27" t="s">
        <v>561</v>
      </c>
      <c r="E545" s="43">
        <f t="shared" si="180"/>
        <v>0</v>
      </c>
      <c r="F545" s="28"/>
      <c r="G545" s="28"/>
      <c r="H545" s="28"/>
      <c r="I545" s="28"/>
      <c r="J545" s="28"/>
      <c r="K545" s="222"/>
    </row>
    <row r="546" spans="1:11" ht="15.75" hidden="1" thickBot="1" x14ac:dyDescent="0.3">
      <c r="A546" s="216">
        <f t="shared" si="200"/>
        <v>345</v>
      </c>
      <c r="B546" s="41">
        <f t="shared" si="200"/>
        <v>5404</v>
      </c>
      <c r="C546" s="26">
        <v>6125</v>
      </c>
      <c r="D546" s="27" t="s">
        <v>562</v>
      </c>
      <c r="E546" s="43">
        <f t="shared" si="180"/>
        <v>0</v>
      </c>
      <c r="F546" s="28"/>
      <c r="G546" s="28"/>
      <c r="H546" s="28"/>
      <c r="I546" s="28"/>
      <c r="J546" s="28"/>
      <c r="K546" s="222"/>
    </row>
    <row r="547" spans="1:11" ht="15.75" hidden="1" thickBot="1" x14ac:dyDescent="0.3">
      <c r="A547" s="216">
        <f t="shared" si="200"/>
        <v>346</v>
      </c>
      <c r="B547" s="41">
        <f t="shared" si="200"/>
        <v>5405</v>
      </c>
      <c r="C547" s="26">
        <v>6126</v>
      </c>
      <c r="D547" s="27" t="s">
        <v>563</v>
      </c>
      <c r="E547" s="43">
        <f t="shared" si="180"/>
        <v>0</v>
      </c>
      <c r="F547" s="28"/>
      <c r="G547" s="28"/>
      <c r="H547" s="28"/>
      <c r="I547" s="28"/>
      <c r="J547" s="28"/>
      <c r="K547" s="222"/>
    </row>
    <row r="548" spans="1:11" ht="15.75" hidden="1" thickBot="1" x14ac:dyDescent="0.3">
      <c r="A548" s="216">
        <f t="shared" si="200"/>
        <v>347</v>
      </c>
      <c r="B548" s="41">
        <f t="shared" si="200"/>
        <v>5406</v>
      </c>
      <c r="C548" s="26">
        <v>6129</v>
      </c>
      <c r="D548" s="27" t="s">
        <v>210</v>
      </c>
      <c r="E548" s="43">
        <f t="shared" si="180"/>
        <v>0</v>
      </c>
      <c r="F548" s="28"/>
      <c r="G548" s="28"/>
      <c r="H548" s="28"/>
      <c r="I548" s="28"/>
      <c r="J548" s="28"/>
      <c r="K548" s="222"/>
    </row>
    <row r="549" spans="1:11" ht="15.75" hidden="1" thickBot="1" x14ac:dyDescent="0.3">
      <c r="A549" s="216">
        <f t="shared" si="200"/>
        <v>348</v>
      </c>
      <c r="B549" s="40">
        <f t="shared" si="200"/>
        <v>5407</v>
      </c>
      <c r="C549" s="20">
        <v>6130</v>
      </c>
      <c r="D549" s="21" t="s">
        <v>564</v>
      </c>
      <c r="E549" s="22">
        <f t="shared" si="180"/>
        <v>0</v>
      </c>
      <c r="F549" s="22">
        <f t="shared" ref="F549:K549" si="202">F550</f>
        <v>0</v>
      </c>
      <c r="G549" s="22">
        <f t="shared" si="202"/>
        <v>0</v>
      </c>
      <c r="H549" s="22">
        <f t="shared" si="202"/>
        <v>0</v>
      </c>
      <c r="I549" s="22">
        <f t="shared" si="202"/>
        <v>0</v>
      </c>
      <c r="J549" s="22">
        <f t="shared" si="202"/>
        <v>0</v>
      </c>
      <c r="K549" s="221">
        <f t="shared" si="202"/>
        <v>0</v>
      </c>
    </row>
    <row r="550" spans="1:11" ht="15.75" hidden="1" thickBot="1" x14ac:dyDescent="0.3">
      <c r="A550" s="216">
        <f t="shared" si="200"/>
        <v>349</v>
      </c>
      <c r="B550" s="41">
        <f t="shared" si="200"/>
        <v>5408</v>
      </c>
      <c r="C550" s="26">
        <v>6131</v>
      </c>
      <c r="D550" s="27" t="s">
        <v>565</v>
      </c>
      <c r="E550" s="43">
        <f t="shared" si="180"/>
        <v>0</v>
      </c>
      <c r="F550" s="28"/>
      <c r="G550" s="28"/>
      <c r="H550" s="28"/>
      <c r="I550" s="28"/>
      <c r="J550" s="28"/>
      <c r="K550" s="222"/>
    </row>
    <row r="551" spans="1:11" ht="15.75" hidden="1" thickBot="1" x14ac:dyDescent="0.3">
      <c r="A551" s="216">
        <f t="shared" si="200"/>
        <v>350</v>
      </c>
      <c r="B551" s="40">
        <f t="shared" si="200"/>
        <v>5409</v>
      </c>
      <c r="C551" s="20">
        <v>6140</v>
      </c>
      <c r="D551" s="21" t="s">
        <v>566</v>
      </c>
      <c r="E551" s="22">
        <f t="shared" si="180"/>
        <v>0</v>
      </c>
      <c r="F551" s="22">
        <f>F552</f>
        <v>0</v>
      </c>
      <c r="G551" s="22">
        <f>G554</f>
        <v>0</v>
      </c>
      <c r="H551" s="22">
        <f>H554</f>
        <v>0</v>
      </c>
      <c r="I551" s="22">
        <f>I554</f>
        <v>0</v>
      </c>
      <c r="J551" s="22">
        <f>J554</f>
        <v>0</v>
      </c>
      <c r="K551" s="221">
        <f>K554</f>
        <v>0</v>
      </c>
    </row>
    <row r="552" spans="1:11" ht="15.75" hidden="1" thickBot="1" x14ac:dyDescent="0.3">
      <c r="A552" s="216">
        <f t="shared" si="200"/>
        <v>351</v>
      </c>
      <c r="B552" s="41">
        <v>5410</v>
      </c>
      <c r="C552" s="26">
        <v>6141</v>
      </c>
      <c r="D552" s="27" t="s">
        <v>567</v>
      </c>
      <c r="E552" s="43">
        <f t="shared" si="180"/>
        <v>0</v>
      </c>
      <c r="F552" s="28"/>
      <c r="G552" s="28"/>
      <c r="H552" s="28"/>
      <c r="I552" s="28"/>
      <c r="J552" s="28"/>
      <c r="K552" s="222"/>
    </row>
    <row r="553" spans="1:11" ht="30.75" hidden="1" thickBot="1" x14ac:dyDescent="0.3">
      <c r="A553" s="216">
        <f t="shared" ref="A553:B568" si="203">A552+1</f>
        <v>352</v>
      </c>
      <c r="B553" s="134">
        <v>5411</v>
      </c>
      <c r="C553" s="58">
        <v>615000</v>
      </c>
      <c r="D553" s="46" t="s">
        <v>568</v>
      </c>
      <c r="E553" s="47">
        <f t="shared" si="180"/>
        <v>0</v>
      </c>
      <c r="F553" s="48">
        <f t="shared" ref="F553:K553" si="204">F554</f>
        <v>0</v>
      </c>
      <c r="G553" s="48">
        <f t="shared" si="204"/>
        <v>0</v>
      </c>
      <c r="H553" s="48">
        <f t="shared" si="204"/>
        <v>0</v>
      </c>
      <c r="I553" s="48">
        <f t="shared" si="204"/>
        <v>0</v>
      </c>
      <c r="J553" s="48">
        <f t="shared" si="204"/>
        <v>0</v>
      </c>
      <c r="K553" s="248">
        <f t="shared" si="204"/>
        <v>0</v>
      </c>
    </row>
    <row r="554" spans="1:11" ht="15.75" hidden="1" thickBot="1" x14ac:dyDescent="0.3">
      <c r="A554" s="216">
        <f t="shared" si="203"/>
        <v>353</v>
      </c>
      <c r="B554" s="41">
        <f>B553+1</f>
        <v>5412</v>
      </c>
      <c r="C554" s="26">
        <v>6151</v>
      </c>
      <c r="D554" s="27" t="s">
        <v>569</v>
      </c>
      <c r="E554" s="43">
        <f t="shared" si="180"/>
        <v>0</v>
      </c>
      <c r="F554" s="28"/>
      <c r="G554" s="28"/>
      <c r="H554" s="28"/>
      <c r="I554" s="28"/>
      <c r="J554" s="28"/>
      <c r="K554" s="222"/>
    </row>
    <row r="555" spans="1:11" ht="15.75" hidden="1" thickBot="1" x14ac:dyDescent="0.3">
      <c r="A555" s="216">
        <f t="shared" si="203"/>
        <v>354</v>
      </c>
      <c r="B555" s="40">
        <f t="shared" si="203"/>
        <v>5413</v>
      </c>
      <c r="C555" s="20">
        <v>6200</v>
      </c>
      <c r="D555" s="21" t="s">
        <v>570</v>
      </c>
      <c r="E555" s="22">
        <f t="shared" si="180"/>
        <v>0</v>
      </c>
      <c r="F555" s="22">
        <f t="shared" ref="F555:K555" si="205">F556+F566+F575</f>
        <v>0</v>
      </c>
      <c r="G555" s="22">
        <f t="shared" si="205"/>
        <v>0</v>
      </c>
      <c r="H555" s="22">
        <f t="shared" si="205"/>
        <v>0</v>
      </c>
      <c r="I555" s="22">
        <f t="shared" si="205"/>
        <v>0</v>
      </c>
      <c r="J555" s="22">
        <f t="shared" si="205"/>
        <v>0</v>
      </c>
      <c r="K555" s="221">
        <f t="shared" si="205"/>
        <v>0</v>
      </c>
    </row>
    <row r="556" spans="1:11" ht="15.75" hidden="1" thickBot="1" x14ac:dyDescent="0.3">
      <c r="A556" s="216">
        <f t="shared" si="203"/>
        <v>355</v>
      </c>
      <c r="B556" s="40">
        <f t="shared" si="203"/>
        <v>5414</v>
      </c>
      <c r="C556" s="20">
        <v>6210</v>
      </c>
      <c r="D556" s="21" t="s">
        <v>571</v>
      </c>
      <c r="E556" s="22">
        <f t="shared" ref="E556:E577" si="206">SUM(F556:K556)</f>
        <v>0</v>
      </c>
      <c r="F556" s="22">
        <f t="shared" ref="F556:K556" si="207">SUM(F557:F565)</f>
        <v>0</v>
      </c>
      <c r="G556" s="22">
        <f t="shared" si="207"/>
        <v>0</v>
      </c>
      <c r="H556" s="22">
        <f t="shared" si="207"/>
        <v>0</v>
      </c>
      <c r="I556" s="22">
        <f t="shared" si="207"/>
        <v>0</v>
      </c>
      <c r="J556" s="22">
        <f t="shared" si="207"/>
        <v>0</v>
      </c>
      <c r="K556" s="221">
        <f t="shared" si="207"/>
        <v>0</v>
      </c>
    </row>
    <row r="557" spans="1:11" ht="15.75" hidden="1" thickBot="1" x14ac:dyDescent="0.3">
      <c r="A557" s="216">
        <f t="shared" si="203"/>
        <v>356</v>
      </c>
      <c r="B557" s="41">
        <f t="shared" si="203"/>
        <v>5415</v>
      </c>
      <c r="C557" s="26">
        <v>6211</v>
      </c>
      <c r="D557" s="27" t="s">
        <v>572</v>
      </c>
      <c r="E557" s="43">
        <f t="shared" si="206"/>
        <v>0</v>
      </c>
      <c r="F557" s="28"/>
      <c r="G557" s="28"/>
      <c r="H557" s="28"/>
      <c r="I557" s="28"/>
      <c r="J557" s="28"/>
      <c r="K557" s="222"/>
    </row>
    <row r="558" spans="1:11" ht="15.75" hidden="1" thickBot="1" x14ac:dyDescent="0.3">
      <c r="A558" s="216">
        <f t="shared" si="203"/>
        <v>357</v>
      </c>
      <c r="B558" s="41">
        <f t="shared" si="203"/>
        <v>5416</v>
      </c>
      <c r="C558" s="26">
        <v>6212</v>
      </c>
      <c r="D558" s="27" t="s">
        <v>573</v>
      </c>
      <c r="E558" s="43">
        <f t="shared" si="206"/>
        <v>0</v>
      </c>
      <c r="F558" s="28"/>
      <c r="G558" s="28"/>
      <c r="H558" s="28"/>
      <c r="I558" s="28"/>
      <c r="J558" s="28"/>
      <c r="K558" s="222"/>
    </row>
    <row r="559" spans="1:11" ht="15.75" hidden="1" thickBot="1" x14ac:dyDescent="0.3">
      <c r="A559" s="216">
        <f t="shared" si="203"/>
        <v>358</v>
      </c>
      <c r="B559" s="41">
        <f t="shared" si="203"/>
        <v>5417</v>
      </c>
      <c r="C559" s="26">
        <v>6213</v>
      </c>
      <c r="D559" s="27" t="s">
        <v>574</v>
      </c>
      <c r="E559" s="43">
        <f t="shared" si="206"/>
        <v>0</v>
      </c>
      <c r="F559" s="28"/>
      <c r="G559" s="28"/>
      <c r="H559" s="28"/>
      <c r="I559" s="28"/>
      <c r="J559" s="28"/>
      <c r="K559" s="222"/>
    </row>
    <row r="560" spans="1:11" ht="15.75" hidden="1" thickBot="1" x14ac:dyDescent="0.3">
      <c r="A560" s="216">
        <f t="shared" si="203"/>
        <v>359</v>
      </c>
      <c r="B560" s="41">
        <f t="shared" si="203"/>
        <v>5418</v>
      </c>
      <c r="C560" s="26">
        <v>6214</v>
      </c>
      <c r="D560" s="27" t="s">
        <v>575</v>
      </c>
      <c r="E560" s="43">
        <f t="shared" si="206"/>
        <v>0</v>
      </c>
      <c r="F560" s="28"/>
      <c r="G560" s="28"/>
      <c r="H560" s="28"/>
      <c r="I560" s="28"/>
      <c r="J560" s="28"/>
      <c r="K560" s="222"/>
    </row>
    <row r="561" spans="1:11" ht="15.75" hidden="1" thickBot="1" x14ac:dyDescent="0.3">
      <c r="A561" s="216">
        <f t="shared" si="203"/>
        <v>360</v>
      </c>
      <c r="B561" s="41">
        <f t="shared" si="203"/>
        <v>5419</v>
      </c>
      <c r="C561" s="26">
        <v>6215</v>
      </c>
      <c r="D561" s="27" t="s">
        <v>576</v>
      </c>
      <c r="E561" s="43">
        <f t="shared" si="206"/>
        <v>0</v>
      </c>
      <c r="F561" s="28"/>
      <c r="G561" s="28"/>
      <c r="H561" s="28"/>
      <c r="I561" s="28"/>
      <c r="J561" s="28"/>
      <c r="K561" s="222"/>
    </row>
    <row r="562" spans="1:11" ht="15.75" hidden="1" thickBot="1" x14ac:dyDescent="0.3">
      <c r="A562" s="216">
        <f t="shared" si="203"/>
        <v>361</v>
      </c>
      <c r="B562" s="41">
        <f t="shared" si="203"/>
        <v>5420</v>
      </c>
      <c r="C562" s="26">
        <v>6216</v>
      </c>
      <c r="D562" s="27" t="s">
        <v>577</v>
      </c>
      <c r="E562" s="43">
        <f t="shared" si="206"/>
        <v>0</v>
      </c>
      <c r="F562" s="30"/>
      <c r="G562" s="30"/>
      <c r="H562" s="30"/>
      <c r="I562" s="30"/>
      <c r="J562" s="30"/>
      <c r="K562" s="223"/>
    </row>
    <row r="563" spans="1:11" ht="15.75" hidden="1" thickBot="1" x14ac:dyDescent="0.3">
      <c r="A563" s="216">
        <f t="shared" si="203"/>
        <v>362</v>
      </c>
      <c r="B563" s="41">
        <f t="shared" si="203"/>
        <v>5421</v>
      </c>
      <c r="C563" s="26">
        <v>6217</v>
      </c>
      <c r="D563" s="27" t="s">
        <v>578</v>
      </c>
      <c r="E563" s="43">
        <f t="shared" si="206"/>
        <v>0</v>
      </c>
      <c r="F563" s="28"/>
      <c r="G563" s="28"/>
      <c r="H563" s="28"/>
      <c r="I563" s="28"/>
      <c r="J563" s="28"/>
      <c r="K563" s="222"/>
    </row>
    <row r="564" spans="1:11" ht="15.75" hidden="1" thickBot="1" x14ac:dyDescent="0.3">
      <c r="A564" s="216">
        <f t="shared" si="203"/>
        <v>363</v>
      </c>
      <c r="B564" s="41">
        <f t="shared" si="203"/>
        <v>5422</v>
      </c>
      <c r="C564" s="26">
        <v>6218</v>
      </c>
      <c r="D564" s="27" t="s">
        <v>579</v>
      </c>
      <c r="E564" s="43">
        <f t="shared" si="206"/>
        <v>0</v>
      </c>
      <c r="F564" s="28"/>
      <c r="G564" s="28"/>
      <c r="H564" s="28"/>
      <c r="I564" s="28"/>
      <c r="J564" s="28"/>
      <c r="K564" s="222"/>
    </row>
    <row r="565" spans="1:11" ht="15.75" hidden="1" thickBot="1" x14ac:dyDescent="0.3">
      <c r="A565" s="216">
        <f t="shared" si="203"/>
        <v>364</v>
      </c>
      <c r="B565" s="41">
        <f t="shared" si="203"/>
        <v>5423</v>
      </c>
      <c r="C565" s="26">
        <v>6219</v>
      </c>
      <c r="D565" s="27" t="s">
        <v>580</v>
      </c>
      <c r="E565" s="43">
        <f t="shared" si="206"/>
        <v>0</v>
      </c>
      <c r="F565" s="28"/>
      <c r="G565" s="28"/>
      <c r="H565" s="28"/>
      <c r="I565" s="28"/>
      <c r="J565" s="28"/>
      <c r="K565" s="222"/>
    </row>
    <row r="566" spans="1:11" ht="15.75" hidden="1" thickBot="1" x14ac:dyDescent="0.3">
      <c r="A566" s="216">
        <f t="shared" si="203"/>
        <v>365</v>
      </c>
      <c r="B566" s="40">
        <f t="shared" si="203"/>
        <v>5424</v>
      </c>
      <c r="C566" s="20">
        <v>6220</v>
      </c>
      <c r="D566" s="21" t="s">
        <v>581</v>
      </c>
      <c r="E566" s="22">
        <f t="shared" si="206"/>
        <v>0</v>
      </c>
      <c r="F566" s="22">
        <f t="shared" ref="F566:K566" si="208">SUM(F567:F574)</f>
        <v>0</v>
      </c>
      <c r="G566" s="22">
        <f t="shared" si="208"/>
        <v>0</v>
      </c>
      <c r="H566" s="22">
        <f t="shared" si="208"/>
        <v>0</v>
      </c>
      <c r="I566" s="22">
        <f>SUM(I567:I574)</f>
        <v>0</v>
      </c>
      <c r="J566" s="22">
        <f t="shared" si="208"/>
        <v>0</v>
      </c>
      <c r="K566" s="221">
        <f t="shared" si="208"/>
        <v>0</v>
      </c>
    </row>
    <row r="567" spans="1:11" ht="15.75" hidden="1" thickBot="1" x14ac:dyDescent="0.3">
      <c r="A567" s="216">
        <f t="shared" si="203"/>
        <v>366</v>
      </c>
      <c r="B567" s="41">
        <f t="shared" si="203"/>
        <v>5425</v>
      </c>
      <c r="C567" s="26">
        <v>6221</v>
      </c>
      <c r="D567" s="27" t="s">
        <v>582</v>
      </c>
      <c r="E567" s="43">
        <f t="shared" si="206"/>
        <v>0</v>
      </c>
      <c r="F567" s="28"/>
      <c r="G567" s="28"/>
      <c r="H567" s="28"/>
      <c r="I567" s="28"/>
      <c r="J567" s="28"/>
      <c r="K567" s="222"/>
    </row>
    <row r="568" spans="1:11" ht="15.75" hidden="1" thickBot="1" x14ac:dyDescent="0.3">
      <c r="A568" s="216">
        <f t="shared" si="203"/>
        <v>367</v>
      </c>
      <c r="B568" s="41">
        <f t="shared" si="203"/>
        <v>5426</v>
      </c>
      <c r="C568" s="26">
        <v>6222</v>
      </c>
      <c r="D568" s="27" t="s">
        <v>583</v>
      </c>
      <c r="E568" s="43">
        <f t="shared" si="206"/>
        <v>0</v>
      </c>
      <c r="F568" s="28"/>
      <c r="G568" s="28"/>
      <c r="H568" s="28"/>
      <c r="I568" s="28"/>
      <c r="J568" s="28"/>
      <c r="K568" s="222"/>
    </row>
    <row r="569" spans="1:11" ht="15.75" hidden="1" thickBot="1" x14ac:dyDescent="0.3">
      <c r="A569" s="216">
        <f t="shared" ref="A569:B577" si="209">A568+1</f>
        <v>368</v>
      </c>
      <c r="B569" s="41">
        <f t="shared" si="209"/>
        <v>5427</v>
      </c>
      <c r="C569" s="26">
        <v>6223</v>
      </c>
      <c r="D569" s="27" t="s">
        <v>584</v>
      </c>
      <c r="E569" s="43">
        <f t="shared" si="206"/>
        <v>0</v>
      </c>
      <c r="F569" s="28"/>
      <c r="G569" s="28"/>
      <c r="H569" s="28"/>
      <c r="I569" s="28"/>
      <c r="J569" s="28"/>
      <c r="K569" s="222"/>
    </row>
    <row r="570" spans="1:11" ht="15.75" hidden="1" thickBot="1" x14ac:dyDescent="0.3">
      <c r="A570" s="216">
        <f t="shared" si="209"/>
        <v>369</v>
      </c>
      <c r="B570" s="41">
        <f t="shared" si="209"/>
        <v>5428</v>
      </c>
      <c r="C570" s="26">
        <v>6224</v>
      </c>
      <c r="D570" s="27" t="s">
        <v>585</v>
      </c>
      <c r="E570" s="43">
        <f t="shared" si="206"/>
        <v>0</v>
      </c>
      <c r="F570" s="28"/>
      <c r="G570" s="28"/>
      <c r="H570" s="28"/>
      <c r="I570" s="28"/>
      <c r="J570" s="28"/>
      <c r="K570" s="222"/>
    </row>
    <row r="571" spans="1:11" ht="15.75" hidden="1" thickBot="1" x14ac:dyDescent="0.3">
      <c r="A571" s="216">
        <f t="shared" si="209"/>
        <v>370</v>
      </c>
      <c r="B571" s="41">
        <f t="shared" si="209"/>
        <v>5429</v>
      </c>
      <c r="C571" s="26">
        <v>6225</v>
      </c>
      <c r="D571" s="27" t="s">
        <v>586</v>
      </c>
      <c r="E571" s="43">
        <f t="shared" si="206"/>
        <v>0</v>
      </c>
      <c r="F571" s="28"/>
      <c r="G571" s="28"/>
      <c r="H571" s="28"/>
      <c r="I571" s="28"/>
      <c r="J571" s="28"/>
      <c r="K571" s="222"/>
    </row>
    <row r="572" spans="1:11" ht="15.75" hidden="1" thickBot="1" x14ac:dyDescent="0.3">
      <c r="A572" s="216">
        <f t="shared" si="209"/>
        <v>371</v>
      </c>
      <c r="B572" s="41">
        <f t="shared" si="209"/>
        <v>5430</v>
      </c>
      <c r="C572" s="26">
        <v>6226</v>
      </c>
      <c r="D572" s="27" t="s">
        <v>587</v>
      </c>
      <c r="E572" s="43">
        <f t="shared" si="206"/>
        <v>0</v>
      </c>
      <c r="F572" s="28"/>
      <c r="G572" s="28"/>
      <c r="H572" s="28"/>
      <c r="I572" s="28"/>
      <c r="J572" s="28"/>
      <c r="K572" s="222"/>
    </row>
    <row r="573" spans="1:11" ht="15.75" hidden="1" thickBot="1" x14ac:dyDescent="0.3">
      <c r="A573" s="216">
        <f t="shared" si="209"/>
        <v>372</v>
      </c>
      <c r="B573" s="41">
        <f t="shared" si="209"/>
        <v>5431</v>
      </c>
      <c r="C573" s="26">
        <v>6227</v>
      </c>
      <c r="D573" s="27" t="s">
        <v>588</v>
      </c>
      <c r="E573" s="43">
        <f t="shared" si="206"/>
        <v>0</v>
      </c>
      <c r="F573" s="28"/>
      <c r="G573" s="28"/>
      <c r="H573" s="28"/>
      <c r="I573" s="28"/>
      <c r="J573" s="28"/>
      <c r="K573" s="222"/>
    </row>
    <row r="574" spans="1:11" ht="15.75" hidden="1" thickBot="1" x14ac:dyDescent="0.3">
      <c r="A574" s="216">
        <f t="shared" si="209"/>
        <v>373</v>
      </c>
      <c r="B574" s="41">
        <f t="shared" si="209"/>
        <v>5432</v>
      </c>
      <c r="C574" s="26">
        <v>6228</v>
      </c>
      <c r="D574" s="27" t="s">
        <v>589</v>
      </c>
      <c r="E574" s="43">
        <f t="shared" si="206"/>
        <v>0</v>
      </c>
      <c r="F574" s="28"/>
      <c r="G574" s="28"/>
      <c r="H574" s="28"/>
      <c r="I574" s="28"/>
      <c r="J574" s="28"/>
      <c r="K574" s="222"/>
    </row>
    <row r="575" spans="1:11" ht="45.75" hidden="1" thickBot="1" x14ac:dyDescent="0.3">
      <c r="A575" s="216">
        <f t="shared" si="209"/>
        <v>374</v>
      </c>
      <c r="B575" s="40">
        <f t="shared" si="209"/>
        <v>5433</v>
      </c>
      <c r="C575" s="20">
        <v>6230</v>
      </c>
      <c r="D575" s="21" t="s">
        <v>590</v>
      </c>
      <c r="E575" s="22">
        <f t="shared" si="206"/>
        <v>0</v>
      </c>
      <c r="F575" s="22">
        <f t="shared" ref="F575:K575" si="210">F576</f>
        <v>0</v>
      </c>
      <c r="G575" s="22">
        <f t="shared" si="210"/>
        <v>0</v>
      </c>
      <c r="H575" s="22">
        <f t="shared" si="210"/>
        <v>0</v>
      </c>
      <c r="I575" s="22">
        <f>I576</f>
        <v>0</v>
      </c>
      <c r="J575" s="22">
        <f t="shared" si="210"/>
        <v>0</v>
      </c>
      <c r="K575" s="221">
        <f t="shared" si="210"/>
        <v>0</v>
      </c>
    </row>
    <row r="576" spans="1:11" ht="30.75" hidden="1" thickBot="1" x14ac:dyDescent="0.3">
      <c r="A576" s="245">
        <f t="shared" si="209"/>
        <v>375</v>
      </c>
      <c r="B576" s="135">
        <f t="shared" si="209"/>
        <v>5434</v>
      </c>
      <c r="C576" s="136">
        <v>6231</v>
      </c>
      <c r="D576" s="137" t="s">
        <v>591</v>
      </c>
      <c r="E576" s="138">
        <f t="shared" si="206"/>
        <v>0</v>
      </c>
      <c r="F576" s="139"/>
      <c r="G576" s="139"/>
      <c r="H576" s="139"/>
      <c r="I576" s="139"/>
      <c r="J576" s="139"/>
      <c r="K576" s="262"/>
    </row>
    <row r="577" spans="1:11" ht="18" customHeight="1" thickTop="1" thickBot="1" x14ac:dyDescent="0.3">
      <c r="A577" s="299">
        <f t="shared" si="209"/>
        <v>376</v>
      </c>
      <c r="B577" s="140">
        <f>B576+1</f>
        <v>5435</v>
      </c>
      <c r="C577" s="141"/>
      <c r="D577" s="142" t="s">
        <v>632</v>
      </c>
      <c r="E577" s="143">
        <f t="shared" si="206"/>
        <v>2128945.4286400001</v>
      </c>
      <c r="F577" s="143">
        <f t="shared" ref="F577:K577" si="211">F183+F529</f>
        <v>2000</v>
      </c>
      <c r="G577" s="143">
        <f t="shared" si="211"/>
        <v>27559.028639999997</v>
      </c>
      <c r="H577" s="143">
        <f t="shared" si="211"/>
        <v>950</v>
      </c>
      <c r="I577" s="143">
        <f t="shared" si="211"/>
        <v>1964016</v>
      </c>
      <c r="J577" s="143">
        <f t="shared" si="211"/>
        <v>2200</v>
      </c>
      <c r="K577" s="300">
        <f t="shared" si="211"/>
        <v>132220.4</v>
      </c>
    </row>
    <row r="578" spans="1:11" ht="7.9" customHeight="1" thickTop="1" thickBot="1" x14ac:dyDescent="0.3">
      <c r="A578" s="298"/>
      <c r="B578" s="144"/>
      <c r="C578" s="145"/>
      <c r="D578" s="146"/>
      <c r="E578" s="147"/>
      <c r="F578" s="147"/>
      <c r="G578" s="147"/>
      <c r="H578" s="147"/>
      <c r="I578" s="147"/>
      <c r="J578" s="147"/>
      <c r="K578" s="251"/>
    </row>
    <row r="579" spans="1:11" ht="25.5" thickTop="1" thickBot="1" x14ac:dyDescent="0.3">
      <c r="A579" s="307" t="s">
        <v>592</v>
      </c>
      <c r="B579" s="308" t="s">
        <v>593</v>
      </c>
      <c r="C579" s="309"/>
      <c r="D579" s="309"/>
      <c r="E579" s="310"/>
      <c r="F579" s="310"/>
      <c r="G579" s="310"/>
      <c r="H579" s="310"/>
      <c r="I579" s="310"/>
      <c r="J579" s="310"/>
      <c r="K579" s="311"/>
    </row>
    <row r="580" spans="1:11" ht="30.75" customHeight="1" thickTop="1" x14ac:dyDescent="0.25">
      <c r="A580" s="301">
        <v>1</v>
      </c>
      <c r="B580" s="302">
        <v>5436</v>
      </c>
      <c r="C580" s="303"/>
      <c r="D580" s="304" t="s">
        <v>633</v>
      </c>
      <c r="E580" s="305">
        <f t="shared" ref="E580:E585" si="212">SUM(F580:K580)</f>
        <v>2128945</v>
      </c>
      <c r="F580" s="305">
        <f t="shared" ref="F580:K580" si="213">F10</f>
        <v>2000</v>
      </c>
      <c r="G580" s="305">
        <f t="shared" si="213"/>
        <v>27559</v>
      </c>
      <c r="H580" s="305">
        <f t="shared" si="213"/>
        <v>950</v>
      </c>
      <c r="I580" s="305">
        <f t="shared" si="213"/>
        <v>1964016</v>
      </c>
      <c r="J580" s="305">
        <f t="shared" si="213"/>
        <v>2200</v>
      </c>
      <c r="K580" s="306">
        <f t="shared" si="213"/>
        <v>132220</v>
      </c>
    </row>
    <row r="581" spans="1:11" x14ac:dyDescent="0.25">
      <c r="A581" s="252">
        <f>A580+1</f>
        <v>2</v>
      </c>
      <c r="B581" s="199">
        <f>B580+1</f>
        <v>5437</v>
      </c>
      <c r="C581" s="148"/>
      <c r="D581" s="169" t="s">
        <v>634</v>
      </c>
      <c r="E581" s="149">
        <f t="shared" si="212"/>
        <v>2128945.4286400001</v>
      </c>
      <c r="F581" s="149">
        <f t="shared" ref="F581:K581" si="214">F183</f>
        <v>2000</v>
      </c>
      <c r="G581" s="149">
        <f t="shared" si="214"/>
        <v>27559.028639999997</v>
      </c>
      <c r="H581" s="149">
        <f t="shared" si="214"/>
        <v>950</v>
      </c>
      <c r="I581" s="149">
        <f t="shared" si="214"/>
        <v>1964016</v>
      </c>
      <c r="J581" s="149">
        <f t="shared" si="214"/>
        <v>2200</v>
      </c>
      <c r="K581" s="253">
        <f t="shared" si="214"/>
        <v>132220.4</v>
      </c>
    </row>
    <row r="582" spans="1:11" x14ac:dyDescent="0.25">
      <c r="A582" s="254">
        <f t="shared" ref="A582:B589" si="215">A581+1</f>
        <v>3</v>
      </c>
      <c r="B582" s="200">
        <f t="shared" si="215"/>
        <v>5438</v>
      </c>
      <c r="C582" s="150"/>
      <c r="D582" s="151" t="s">
        <v>594</v>
      </c>
      <c r="E582" s="198">
        <f t="shared" si="212"/>
        <v>0</v>
      </c>
      <c r="F582" s="198"/>
      <c r="G582" s="198"/>
      <c r="H582" s="198">
        <f>IF((H580-H581)&gt;0,H580-H581,0)</f>
        <v>0</v>
      </c>
      <c r="I582" s="198">
        <f>IF((I580-I581)&gt;0,I580-I581,0)</f>
        <v>0</v>
      </c>
      <c r="J582" s="198">
        <f>IF((J580-J581)&gt;0,J580-J581,0)</f>
        <v>0</v>
      </c>
      <c r="K582" s="255">
        <f>IF((K580-K581)&gt;0,K580-K581,0)</f>
        <v>0</v>
      </c>
    </row>
    <row r="583" spans="1:11" x14ac:dyDescent="0.25">
      <c r="A583" s="254">
        <f t="shared" si="215"/>
        <v>4</v>
      </c>
      <c r="B583" s="200">
        <f t="shared" si="215"/>
        <v>5439</v>
      </c>
      <c r="C583" s="150"/>
      <c r="D583" s="151" t="s">
        <v>595</v>
      </c>
      <c r="E583" s="198">
        <f t="shared" si="212"/>
        <v>0.42863999999099178</v>
      </c>
      <c r="F583" s="198">
        <f>IF((F581-F580)&gt;0,F581-F580,0)</f>
        <v>0</v>
      </c>
      <c r="G583" s="198">
        <f>IF((G581-G580)&gt;0,G581-G580,0)</f>
        <v>2.8639999996812548E-2</v>
      </c>
      <c r="H583" s="198"/>
      <c r="I583" s="198">
        <f>IF((I581-I580)&gt;0,I581-I580,0)</f>
        <v>0</v>
      </c>
      <c r="J583" s="198">
        <f>IF((J581-J580)&gt;0,J581-J580,0)</f>
        <v>0</v>
      </c>
      <c r="K583" s="255">
        <f>IF((K581-K580)&gt;0,K581-K580,0)</f>
        <v>0.39999999999417923</v>
      </c>
    </row>
    <row r="584" spans="1:11" x14ac:dyDescent="0.25">
      <c r="A584" s="254">
        <f t="shared" si="215"/>
        <v>5</v>
      </c>
      <c r="B584" s="199">
        <f t="shared" si="215"/>
        <v>5440</v>
      </c>
      <c r="C584" s="201">
        <v>900000</v>
      </c>
      <c r="D584" s="152" t="s">
        <v>635</v>
      </c>
      <c r="E584" s="198">
        <f t="shared" si="212"/>
        <v>0</v>
      </c>
      <c r="F584" s="198">
        <f t="shared" ref="F584:K584" si="216">F140</f>
        <v>0</v>
      </c>
      <c r="G584" s="198">
        <f t="shared" si="216"/>
        <v>0</v>
      </c>
      <c r="H584" s="198">
        <f t="shared" si="216"/>
        <v>0</v>
      </c>
      <c r="I584" s="198">
        <f t="shared" si="216"/>
        <v>0</v>
      </c>
      <c r="J584" s="198">
        <f t="shared" si="216"/>
        <v>0</v>
      </c>
      <c r="K584" s="255">
        <f t="shared" si="216"/>
        <v>0</v>
      </c>
    </row>
    <row r="585" spans="1:11" x14ac:dyDescent="0.25">
      <c r="A585" s="254">
        <f t="shared" si="215"/>
        <v>6</v>
      </c>
      <c r="B585" s="199">
        <f t="shared" si="215"/>
        <v>5441</v>
      </c>
      <c r="C585" s="201">
        <v>600000</v>
      </c>
      <c r="D585" s="152" t="s">
        <v>636</v>
      </c>
      <c r="E585" s="198">
        <f t="shared" si="212"/>
        <v>0</v>
      </c>
      <c r="F585" s="198">
        <f>F529</f>
        <v>0</v>
      </c>
      <c r="G585" s="198" t="s">
        <v>596</v>
      </c>
      <c r="H585" s="198">
        <f>H529</f>
        <v>0</v>
      </c>
      <c r="I585" s="198">
        <f>I529</f>
        <v>0</v>
      </c>
      <c r="J585" s="198">
        <f>J529</f>
        <v>0</v>
      </c>
      <c r="K585" s="255">
        <f>K529</f>
        <v>0</v>
      </c>
    </row>
    <row r="586" spans="1:11" x14ac:dyDescent="0.25">
      <c r="A586" s="254">
        <f t="shared" si="215"/>
        <v>7</v>
      </c>
      <c r="B586" s="199">
        <f t="shared" si="215"/>
        <v>5442</v>
      </c>
      <c r="C586" s="153"/>
      <c r="D586" s="152" t="s">
        <v>597</v>
      </c>
      <c r="E586" s="198">
        <f>E584-E585</f>
        <v>0</v>
      </c>
      <c r="F586" s="198">
        <f t="shared" ref="F586:K586" si="217">F584-F585</f>
        <v>0</v>
      </c>
      <c r="G586" s="198"/>
      <c r="H586" s="198">
        <f t="shared" si="217"/>
        <v>0</v>
      </c>
      <c r="I586" s="198">
        <f>I584-I585</f>
        <v>0</v>
      </c>
      <c r="J586" s="198">
        <f t="shared" si="217"/>
        <v>0</v>
      </c>
      <c r="K586" s="255">
        <f t="shared" si="217"/>
        <v>0</v>
      </c>
    </row>
    <row r="587" spans="1:11" x14ac:dyDescent="0.25">
      <c r="A587" s="254">
        <f t="shared" si="215"/>
        <v>8</v>
      </c>
      <c r="B587" s="199">
        <f t="shared" si="215"/>
        <v>5443</v>
      </c>
      <c r="C587" s="153"/>
      <c r="D587" s="152" t="s">
        <v>598</v>
      </c>
      <c r="E587" s="198">
        <v>0</v>
      </c>
      <c r="F587" s="198">
        <f t="shared" ref="F587:K587" si="218">IF((F585-F584)&gt;0,F585-F584,0)</f>
        <v>0</v>
      </c>
      <c r="G587" s="198"/>
      <c r="H587" s="198">
        <f t="shared" si="218"/>
        <v>0</v>
      </c>
      <c r="I587" s="198">
        <f>IF((I585-I584)&gt;0,I585-I584,0)</f>
        <v>0</v>
      </c>
      <c r="J587" s="198">
        <f t="shared" si="218"/>
        <v>0</v>
      </c>
      <c r="K587" s="255">
        <f t="shared" si="218"/>
        <v>0</v>
      </c>
    </row>
    <row r="588" spans="1:11" x14ac:dyDescent="0.25">
      <c r="A588" s="254">
        <f t="shared" si="215"/>
        <v>9</v>
      </c>
      <c r="B588" s="199">
        <f t="shared" si="215"/>
        <v>5444</v>
      </c>
      <c r="C588" s="153"/>
      <c r="D588" s="152" t="s">
        <v>599</v>
      </c>
      <c r="E588" s="198">
        <f>SUM(F588:K588)</f>
        <v>0</v>
      </c>
      <c r="F588" s="198">
        <f t="shared" ref="F588:K588" si="219">IF(F180-F577&gt;0,F180-F577,0)</f>
        <v>0</v>
      </c>
      <c r="G588" s="198">
        <f t="shared" si="219"/>
        <v>0</v>
      </c>
      <c r="H588" s="198">
        <f t="shared" si="219"/>
        <v>0</v>
      </c>
      <c r="I588" s="198">
        <f t="shared" si="219"/>
        <v>0</v>
      </c>
      <c r="J588" s="198">
        <f t="shared" si="219"/>
        <v>0</v>
      </c>
      <c r="K588" s="255">
        <f t="shared" si="219"/>
        <v>0</v>
      </c>
    </row>
    <row r="589" spans="1:11" ht="15.75" thickBot="1" x14ac:dyDescent="0.3">
      <c r="A589" s="312">
        <f t="shared" si="215"/>
        <v>10</v>
      </c>
      <c r="B589" s="313">
        <f t="shared" si="215"/>
        <v>5445</v>
      </c>
      <c r="C589" s="314"/>
      <c r="D589" s="315" t="s">
        <v>600</v>
      </c>
      <c r="E589" s="316">
        <f t="shared" ref="E589:K589" si="220">IF(E577-E180&gt;0,E577-E180,0)</f>
        <v>0.4286400000564754</v>
      </c>
      <c r="F589" s="316">
        <f t="shared" si="220"/>
        <v>0</v>
      </c>
      <c r="G589" s="316">
        <f t="shared" si="220"/>
        <v>2.8639999996812548E-2</v>
      </c>
      <c r="H589" s="316">
        <f t="shared" si="220"/>
        <v>0</v>
      </c>
      <c r="I589" s="316">
        <f t="shared" si="220"/>
        <v>0</v>
      </c>
      <c r="J589" s="316">
        <f t="shared" si="220"/>
        <v>0</v>
      </c>
      <c r="K589" s="317">
        <f t="shared" si="220"/>
        <v>0.39999999999417923</v>
      </c>
    </row>
    <row r="590" spans="1:11" ht="15.75" x14ac:dyDescent="0.25">
      <c r="A590" s="318"/>
      <c r="B590" s="319"/>
      <c r="C590" s="320"/>
      <c r="D590" s="321"/>
      <c r="E590" s="322"/>
      <c r="F590" s="322"/>
      <c r="G590" s="322"/>
      <c r="H590" s="322"/>
      <c r="I590" s="322"/>
      <c r="J590" s="322"/>
      <c r="K590" s="322"/>
    </row>
    <row r="591" spans="1:11" ht="19.149999999999999" customHeight="1" x14ac:dyDescent="0.25">
      <c r="A591" s="155"/>
      <c r="B591" s="336" t="s">
        <v>651</v>
      </c>
      <c r="C591" s="336"/>
      <c r="D591" s="336"/>
      <c r="E591" s="154"/>
      <c r="F591" s="154"/>
      <c r="G591" s="154"/>
      <c r="H591" s="154"/>
      <c r="I591" s="154"/>
      <c r="J591" s="154"/>
      <c r="K591" s="154"/>
    </row>
    <row r="592" spans="1:11" x14ac:dyDescent="0.25">
      <c r="A592" s="155"/>
      <c r="B592" s="205"/>
      <c r="C592" s="206"/>
      <c r="D592" s="207"/>
      <c r="E592" s="208"/>
      <c r="F592" s="208"/>
      <c r="G592" s="324" t="s">
        <v>601</v>
      </c>
      <c r="H592" s="324"/>
      <c r="I592" s="324"/>
      <c r="J592" s="324"/>
      <c r="K592" s="324"/>
    </row>
    <row r="593" spans="1:11" x14ac:dyDescent="0.25">
      <c r="A593" s="155"/>
      <c r="B593" s="205"/>
      <c r="C593" s="206"/>
      <c r="D593" s="207"/>
      <c r="E593" s="208"/>
      <c r="F593" s="208"/>
      <c r="G593" s="208"/>
      <c r="H593" s="208"/>
      <c r="I593" s="208"/>
      <c r="J593" s="208"/>
      <c r="K593" s="323"/>
    </row>
  </sheetData>
  <mergeCells count="17">
    <mergeCell ref="J6:K6"/>
    <mergeCell ref="I2:J2"/>
    <mergeCell ref="B3:K3"/>
    <mergeCell ref="B4:K4"/>
    <mergeCell ref="A5:I5"/>
    <mergeCell ref="G592:K592"/>
    <mergeCell ref="A7:A8"/>
    <mergeCell ref="B7:B8"/>
    <mergeCell ref="C7:C8"/>
    <mergeCell ref="D7:D8"/>
    <mergeCell ref="E7:E8"/>
    <mergeCell ref="F7:I7"/>
    <mergeCell ref="B591:D591"/>
    <mergeCell ref="J7:J8"/>
    <mergeCell ref="K7:K8"/>
    <mergeCell ref="B182:D182"/>
    <mergeCell ref="J182:K182"/>
  </mergeCells>
  <dataValidations count="1">
    <dataValidation type="whole" allowBlank="1" showErrorMessage="1" errorTitle="Upozorenje" error="Niste uneli korektnu vrednost!_x000a_Ponovite unos." sqref="F344:F483 E183:E483 G115:G181 G10:G113 H10:K181 E10:F181 G492:G578 G485:G490 F192:K268 E484:F578 H484:K578 K344:K483 G344:J347 F272:K343 F183:K188 F269:G271 G348:I483 I269:K271 J349:J483">
      <formula1>0</formula1>
      <formula2>999999999</formula2>
    </dataValidation>
  </dataValidations>
  <printOptions horizontalCentered="1"/>
  <pageMargins left="0" right="0" top="0.32" bottom="0.32" header="0.16" footer="0.118110236220472"/>
  <pageSetup paperSize="9" scale="96" orientation="landscape" verticalDpi="0" r:id="rId1"/>
  <headerFooter>
    <oddFooter>Page &amp;P of &amp;N</oddFooter>
  </headerFooter>
  <rowBreaks count="8" manualBreakCount="8">
    <brk id="180" max="10" man="1"/>
    <brk id="210" max="10" man="1"/>
    <brk id="247" max="10" man="1"/>
    <brk id="282" max="10" man="1"/>
    <brk id="307" max="10" man="1"/>
    <brk id="346" max="10" man="1"/>
    <brk id="455" max="10" man="1"/>
    <brk id="59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Jovo-2- Fin.plan.Osn.verz.-KON.</vt:lpstr>
      <vt:lpstr>'Jovo-2- Fin.plan.Osn.verz.-KON.'!Print_Area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2021-01-30T07:08:32Z</dcterms:modified>
</cp:coreProperties>
</file>